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<sst xmlns="http://schemas.openxmlformats.org/spreadsheetml/2006/main" count="263" uniqueCount="217">
  <si>
    <t>№</t>
  </si>
  <si>
    <t>Доходы</t>
  </si>
  <si>
    <t xml:space="preserve">Наименование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</si>
  <si>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</si>
  <si>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</si>
  <si>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</si>
  <si>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</si>
  <si>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</si>
  <si>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</si>
  <si>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</si>
  <si>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</si>
  <si>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</si>
  <si>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</si>
  <si>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</si>
  <si>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</si>
  <si>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Всего</t>
  </si>
  <si>
    <t xml:space="preserve">ВСЕГО </t>
  </si>
  <si>
    <t>средства, получаемые из бюджета (субвенция)</t>
  </si>
  <si>
    <t>благотворительная помощь</t>
  </si>
  <si>
    <t>Расходы</t>
  </si>
  <si>
    <t>1</t>
  </si>
  <si>
    <t>Заработная плата</t>
  </si>
  <si>
    <t>2</t>
  </si>
  <si>
    <t>Начисления на оплату труда</t>
  </si>
  <si>
    <t>3</t>
  </si>
  <si>
    <t>Услуги связи в том числе:</t>
  </si>
  <si>
    <t>3.1</t>
  </si>
  <si>
    <t>телефон</t>
  </si>
  <si>
    <t>3.2</t>
  </si>
  <si>
    <t>интернет</t>
  </si>
  <si>
    <t>3.3</t>
  </si>
  <si>
    <t>4</t>
  </si>
  <si>
    <t>4.1</t>
  </si>
  <si>
    <t>проезд в случае служебных командировок</t>
  </si>
  <si>
    <t>4.2</t>
  </si>
  <si>
    <t>проезд на курсы повышения квалификации</t>
  </si>
  <si>
    <t>5</t>
  </si>
  <si>
    <t>Оплата ГСМ , техосмотр, страховка, запчасти</t>
  </si>
  <si>
    <t>6</t>
  </si>
  <si>
    <t>Коммунальные услуги (согласно договоров) в том числе:</t>
  </si>
  <si>
    <t>6.1</t>
  </si>
  <si>
    <t>Оплата потребления электроэнергии</t>
  </si>
  <si>
    <t>6.2</t>
  </si>
  <si>
    <t>Оплата теплоэнергии</t>
  </si>
  <si>
    <t>6.3</t>
  </si>
  <si>
    <t>Оплата  потребления газа</t>
  </si>
  <si>
    <t>6.4</t>
  </si>
  <si>
    <t>Оплата за канализацию</t>
  </si>
  <si>
    <t>6.5</t>
  </si>
  <si>
    <t>Оплата водоснабжения помещений</t>
  </si>
  <si>
    <t>7</t>
  </si>
  <si>
    <t>8</t>
  </si>
  <si>
    <t xml:space="preserve">Приобретение оборудования </t>
  </si>
  <si>
    <t>9</t>
  </si>
  <si>
    <t>10</t>
  </si>
  <si>
    <t>Хозинвентарь, инвентарь  и моющие средства, посуда</t>
  </si>
  <si>
    <t>11</t>
  </si>
  <si>
    <t>Медикаменты, перевяз.ср-ва и прочие лечебные расходы</t>
  </si>
  <si>
    <t>12</t>
  </si>
  <si>
    <t>13</t>
  </si>
  <si>
    <t>Остальные расходы (согласно  договоров) в том числе:</t>
  </si>
  <si>
    <t>13.1</t>
  </si>
  <si>
    <t>услуги охраны</t>
  </si>
  <si>
    <t>13.2</t>
  </si>
  <si>
    <t>13.3</t>
  </si>
  <si>
    <t>обслуживание здания</t>
  </si>
  <si>
    <t>13.4</t>
  </si>
  <si>
    <t>дератизация и дезинсекция</t>
  </si>
  <si>
    <t>13.5</t>
  </si>
  <si>
    <t>оплата услуг банка</t>
  </si>
  <si>
    <t>13.6</t>
  </si>
  <si>
    <t>13.7</t>
  </si>
  <si>
    <t>13.8</t>
  </si>
  <si>
    <t>вывоз мусора</t>
  </si>
  <si>
    <t>14</t>
  </si>
  <si>
    <t>Прочие расходы в том числе:</t>
  </si>
  <si>
    <t>14.1</t>
  </si>
  <si>
    <t>Повышение квалификации</t>
  </si>
  <si>
    <t>14.2</t>
  </si>
  <si>
    <t>Приобретение огнетушителей</t>
  </si>
  <si>
    <t>14.3</t>
  </si>
  <si>
    <t>14.4</t>
  </si>
  <si>
    <t>установка мини АТС</t>
  </si>
  <si>
    <t>14.5</t>
  </si>
  <si>
    <t>Аккредитация, лицензирование</t>
  </si>
  <si>
    <t>14.6</t>
  </si>
  <si>
    <t>Командировочные (суточные)</t>
  </si>
  <si>
    <t>14.7</t>
  </si>
  <si>
    <t>услуги СЭС, метролог, осмотр столовой</t>
  </si>
  <si>
    <t>14.8</t>
  </si>
  <si>
    <t>медосмотр</t>
  </si>
  <si>
    <t>14.9</t>
  </si>
  <si>
    <t>обслуживание оргтехнники, заправка картриджей</t>
  </si>
  <si>
    <t>14.10</t>
  </si>
  <si>
    <t>Опрессовка,промывка, поверка весов</t>
  </si>
  <si>
    <t>14.11</t>
  </si>
  <si>
    <t>установка пож сигнализации</t>
  </si>
  <si>
    <t>14.12</t>
  </si>
  <si>
    <t>Налоги в бюджет</t>
  </si>
  <si>
    <t>14.13</t>
  </si>
  <si>
    <t>Экспертные услуги по образовательным программам</t>
  </si>
  <si>
    <t>14.13.1</t>
  </si>
  <si>
    <t>Установка программного обеспечения</t>
  </si>
  <si>
    <t>14.14</t>
  </si>
  <si>
    <t>Обеспечение питьевой  водой</t>
  </si>
  <si>
    <t>14.15</t>
  </si>
  <si>
    <t xml:space="preserve">Утилизация ртутных ламп </t>
  </si>
  <si>
    <t>14.16</t>
  </si>
  <si>
    <t>Установка видеонаблюдения</t>
  </si>
  <si>
    <t>14.17</t>
  </si>
  <si>
    <t>Приобретение учебников</t>
  </si>
  <si>
    <t>Приобретение учебников (за счет субвенции)</t>
  </si>
  <si>
    <t>14.18</t>
  </si>
  <si>
    <t>15</t>
  </si>
  <si>
    <t>Текущий ремонт здания и оборуд</t>
  </si>
  <si>
    <t>16</t>
  </si>
  <si>
    <t>Капитальный ремонт здания</t>
  </si>
  <si>
    <t>17</t>
  </si>
  <si>
    <t>Организация летнего отдыха</t>
  </si>
  <si>
    <t>ВСЕГО</t>
  </si>
  <si>
    <t xml:space="preserve">     Количество преподавателей</t>
  </si>
  <si>
    <t xml:space="preserve">     Количество сотрудников</t>
  </si>
  <si>
    <t xml:space="preserve">     Площадь помещений (м2)</t>
  </si>
  <si>
    <t>На одного ученика руб</t>
  </si>
  <si>
    <t>Расходы всего</t>
  </si>
  <si>
    <t>в т.ч.заработная плата с налогами</t>
  </si>
  <si>
    <t>Директор</t>
  </si>
  <si>
    <t>Федоровская М.А.</t>
  </si>
  <si>
    <t xml:space="preserve">обслуживание сайта </t>
  </si>
  <si>
    <t>установка охранно-пожарной сигнализации</t>
  </si>
  <si>
    <t>оплата пожарной сигнализации</t>
  </si>
  <si>
    <t>Обслуживание компьют программ</t>
  </si>
  <si>
    <t>14.19</t>
  </si>
  <si>
    <t>ЧОУРО  "Православная гимназия во имя святого благоверного великого князя Александра Невского (Городецкая Епархия)"</t>
  </si>
  <si>
    <t>Смета доходов и расходов на 2015 год</t>
  </si>
  <si>
    <t>Оформление технической документации (за счет целевых средств)</t>
  </si>
  <si>
    <t>3.А.</t>
  </si>
  <si>
    <t>3.Б.</t>
  </si>
  <si>
    <t>в т. ч. за счет целевых поступлений</t>
  </si>
  <si>
    <t>в т. ч. за счет субвенции</t>
  </si>
  <si>
    <t>6.А.</t>
  </si>
  <si>
    <t>в т. ч. за счет субсидии из бюджета</t>
  </si>
  <si>
    <t>Субсидия из местного бюджета на оплату коммунальных услуг</t>
  </si>
  <si>
    <t>8.А.</t>
  </si>
  <si>
    <t>в т. ч. за счет благотворительной помощи</t>
  </si>
  <si>
    <t>10.А.</t>
  </si>
  <si>
    <t>13.А.</t>
  </si>
  <si>
    <t>13.Б.</t>
  </si>
  <si>
    <t>13.В.</t>
  </si>
  <si>
    <t>14.А.</t>
  </si>
  <si>
    <t>14.Б.</t>
  </si>
  <si>
    <t>14.В.</t>
  </si>
  <si>
    <t>15.А.</t>
  </si>
  <si>
    <t>16.А.</t>
  </si>
  <si>
    <t>17.А.</t>
  </si>
  <si>
    <t>в т. ч. за счет субсидии из местного бюджета</t>
  </si>
  <si>
    <t>На 1 ученика</t>
  </si>
  <si>
    <t>Целевые</t>
  </si>
  <si>
    <t>субвен-ция</t>
  </si>
  <si>
    <t>Платные услуги</t>
  </si>
  <si>
    <t>в т. ч. за счет платных услуг</t>
  </si>
  <si>
    <t>1.А.</t>
  </si>
  <si>
    <t>1.Б.</t>
  </si>
  <si>
    <t>2.А.</t>
  </si>
  <si>
    <t>2.Б.</t>
  </si>
  <si>
    <t>8.В.</t>
  </si>
  <si>
    <t xml:space="preserve">Приобретение канцтоваров </t>
  </si>
  <si>
    <t>10.В.</t>
  </si>
  <si>
    <t>12.А.</t>
  </si>
  <si>
    <t>Подписка</t>
  </si>
  <si>
    <t>А.</t>
  </si>
  <si>
    <t>Б.</t>
  </si>
  <si>
    <t>В.</t>
  </si>
  <si>
    <t>Г.</t>
  </si>
  <si>
    <t>Д.</t>
  </si>
  <si>
    <t>17.В.</t>
  </si>
  <si>
    <t>16.В.</t>
  </si>
  <si>
    <t>15.В.</t>
  </si>
  <si>
    <t>14.Д.</t>
  </si>
  <si>
    <t>13.Д.</t>
  </si>
  <si>
    <t>12.Д.</t>
  </si>
  <si>
    <t>10.Д.</t>
  </si>
  <si>
    <t>8.Д.</t>
  </si>
  <si>
    <t>7.А.</t>
  </si>
  <si>
    <t>11.А.</t>
  </si>
  <si>
    <t>6.Г.</t>
  </si>
  <si>
    <t>5.А.</t>
  </si>
  <si>
    <t>5.Д.</t>
  </si>
  <si>
    <t>4.А.</t>
  </si>
  <si>
    <t>4.Б.</t>
  </si>
  <si>
    <t>4.Д.</t>
  </si>
  <si>
    <t>2.Д.</t>
  </si>
  <si>
    <t>1.Д.</t>
  </si>
  <si>
    <t>А</t>
  </si>
  <si>
    <t>Б</t>
  </si>
  <si>
    <t>В</t>
  </si>
  <si>
    <t>Г</t>
  </si>
  <si>
    <t>Д</t>
  </si>
  <si>
    <t xml:space="preserve">в т. ч. за счет прочих услуг (возмещения) </t>
  </si>
  <si>
    <t>6.Д.</t>
  </si>
  <si>
    <t>6.Е.</t>
  </si>
  <si>
    <t>ТО эл.оборудования и электросетей</t>
  </si>
  <si>
    <t>Е.</t>
  </si>
  <si>
    <t xml:space="preserve">Прочие услуги (возмещения) </t>
  </si>
  <si>
    <t>7.В.</t>
  </si>
  <si>
    <t>Приобретение школьного и церковного инвентаря</t>
  </si>
  <si>
    <t>14.20</t>
  </si>
  <si>
    <t>Обслуживание здания</t>
  </si>
  <si>
    <t>Содержание школьной территории</t>
  </si>
  <si>
    <t xml:space="preserve">     Количество учеников </t>
  </si>
  <si>
    <t xml:space="preserve">на 1 </t>
  </si>
  <si>
    <t>учителя</t>
  </si>
  <si>
    <t xml:space="preserve"> на 1</t>
  </si>
  <si>
    <t xml:space="preserve"> сотрудника</t>
  </si>
  <si>
    <t>14.17.Б</t>
  </si>
  <si>
    <t>Целеые поступления(Церковь, Епархия)</t>
  </si>
  <si>
    <t>Транспортные услуги  ( в том числе)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</si>
</sst>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"/>
    <numFmt numFmtId="166" formatCode="00"/>
    <numFmt numFmtId="167" formatCode="0000000"/>
    <numFmt numFmtId="168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Lucida Sans Unicode"/>
      <family val="2"/>
    </font>
    <font>
      <sz val="11"/>
      <color indexed="8"/>
      <name val="Lucida Sans Unicode"/>
      <family val="2"/>
    </font>
    <font>
      <b/>
      <sz val="12"/>
      <name val="Lucida Sans Unicode"/>
      <family val="2"/>
    </font>
    <font>
      <b/>
      <i/>
      <sz val="12"/>
      <name val="Lucida Sans Unicode"/>
      <family val="2"/>
    </font>
    <font>
      <sz val="10"/>
      <name val="Lucida Sans Unicode"/>
      <family val="2"/>
    </font>
    <font>
      <b/>
      <sz val="12"/>
      <color indexed="8"/>
      <name val="Lucida Sans Unicode"/>
      <family val="2"/>
    </font>
    <font>
      <sz val="12"/>
      <color indexed="8"/>
      <name val="Lucida Sans Unicode"/>
      <family val="2"/>
    </font>
    <font>
      <b/>
      <sz val="14"/>
      <name val="Lucida Sans Unicode"/>
      <family val="2"/>
    </font>
    <font>
      <b/>
      <sz val="11"/>
      <name val="Lucida Sans Unicode"/>
      <family val="2"/>
    </font>
    <font>
      <b/>
      <sz val="13"/>
      <name val="Lucida Sans Unicode"/>
      <family val="2"/>
    </font>
    <font>
      <b/>
      <sz val="13"/>
      <color indexed="8"/>
      <name val="Lucida Sans Unicode"/>
      <family val="2"/>
    </font>
    <font>
      <sz val="11.5"/>
      <name val="Lucida Sans Unicode"/>
      <family val="2"/>
    </font>
    <font>
      <b/>
      <sz val="10"/>
      <name val="Lucida Sans Unicode"/>
      <family val="2"/>
    </font>
    <font>
      <b/>
      <sz val="15"/>
      <name val="Lucida Sans Unicod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ucida Sans Unicode"/>
      <family val="2"/>
    </font>
    <font>
      <sz val="12"/>
      <color theme="1"/>
      <name val="Lucida Sans Unicod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53" applyFont="1">
      <alignment/>
      <protection/>
    </xf>
    <xf numFmtId="0" fontId="6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165" fontId="6" fillId="0" borderId="10" xfId="52" applyNumberFormat="1" applyFont="1" applyFill="1" applyBorder="1" applyAlignment="1">
      <alignment horizontal="center" vertical="center" wrapText="1"/>
      <protection/>
    </xf>
    <xf numFmtId="166" fontId="6" fillId="0" borderId="10" xfId="52" applyNumberFormat="1" applyFont="1" applyFill="1" applyBorder="1" applyAlignment="1">
      <alignment horizontal="center" vertical="center" wrapText="1"/>
      <protection/>
    </xf>
    <xf numFmtId="167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4" fontId="6" fillId="0" borderId="10" xfId="52" applyNumberFormat="1" applyFont="1" applyFill="1" applyBorder="1" applyAlignment="1">
      <alignment horizontal="center" vertical="center" wrapText="1"/>
      <protection/>
    </xf>
    <xf numFmtId="4" fontId="6" fillId="0" borderId="10" xfId="52" applyNumberFormat="1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/>
      <protection/>
    </xf>
    <xf numFmtId="3" fontId="6" fillId="0" borderId="10" xfId="52" applyNumberFormat="1" applyFont="1" applyFill="1" applyBorder="1" applyAlignment="1">
      <alignment/>
      <protection/>
    </xf>
    <xf numFmtId="3" fontId="6" fillId="0" borderId="10" xfId="53" applyNumberFormat="1" applyFont="1" applyBorder="1">
      <alignment/>
      <protection/>
    </xf>
    <xf numFmtId="3" fontId="4" fillId="0" borderId="10" xfId="52" applyNumberFormat="1" applyFont="1" applyFill="1" applyBorder="1" applyAlignment="1">
      <alignment/>
      <protection/>
    </xf>
    <xf numFmtId="3" fontId="4" fillId="0" borderId="10" xfId="53" applyNumberFormat="1" applyFont="1" applyBorder="1">
      <alignment/>
      <protection/>
    </xf>
    <xf numFmtId="3" fontId="6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52" applyNumberFormat="1" applyFont="1" applyBorder="1" applyAlignment="1">
      <alignment horizontal="center" vertical="center" wrapText="1"/>
      <protection/>
    </xf>
    <xf numFmtId="3" fontId="4" fillId="0" borderId="10" xfId="52" applyNumberFormat="1" applyFont="1" applyBorder="1">
      <alignment/>
      <protection/>
    </xf>
    <xf numFmtId="49" fontId="6" fillId="0" borderId="10" xfId="52" applyNumberFormat="1" applyFont="1" applyBorder="1" applyAlignment="1">
      <alignment horizontal="right"/>
      <protection/>
    </xf>
    <xf numFmtId="3" fontId="6" fillId="33" borderId="11" xfId="52" applyNumberFormat="1" applyFont="1" applyFill="1" applyBorder="1" applyAlignment="1">
      <alignment/>
      <protection/>
    </xf>
    <xf numFmtId="49" fontId="4" fillId="0" borderId="10" xfId="52" applyNumberFormat="1" applyFont="1" applyBorder="1" applyAlignment="1">
      <alignment horizontal="right"/>
      <protection/>
    </xf>
    <xf numFmtId="3" fontId="4" fillId="33" borderId="11" xfId="52" applyNumberFormat="1" applyFont="1" applyFill="1" applyBorder="1" applyAlignment="1">
      <alignment/>
      <protection/>
    </xf>
    <xf numFmtId="3" fontId="6" fillId="33" borderId="10" xfId="52" applyNumberFormat="1" applyFont="1" applyFill="1" applyBorder="1" applyAlignment="1">
      <alignment/>
      <protection/>
    </xf>
    <xf numFmtId="3" fontId="50" fillId="0" borderId="0" xfId="0" applyNumberFormat="1" applyFont="1" applyAlignment="1">
      <alignment/>
    </xf>
    <xf numFmtId="49" fontId="4" fillId="0" borderId="10" xfId="52" applyNumberFormat="1" applyFont="1" applyBorder="1">
      <alignment/>
      <protection/>
    </xf>
    <xf numFmtId="3" fontId="6" fillId="0" borderId="10" xfId="52" applyNumberFormat="1" applyFont="1" applyFill="1" applyBorder="1" applyAlignment="1">
      <alignment horizontal="right"/>
      <protection/>
    </xf>
    <xf numFmtId="0" fontId="4" fillId="0" borderId="0" xfId="52" applyFont="1" applyFill="1" applyBorder="1">
      <alignment/>
      <protection/>
    </xf>
    <xf numFmtId="0" fontId="4" fillId="0" borderId="10" xfId="52" applyFont="1" applyFill="1" applyBorder="1">
      <alignment/>
      <protection/>
    </xf>
    <xf numFmtId="2" fontId="4" fillId="0" borderId="0" xfId="53" applyNumberFormat="1" applyFont="1">
      <alignment/>
      <protection/>
    </xf>
    <xf numFmtId="4" fontId="4" fillId="0" borderId="0" xfId="52" applyNumberFormat="1" applyFont="1" applyBorder="1">
      <alignment/>
      <protection/>
    </xf>
    <xf numFmtId="0" fontId="4" fillId="0" borderId="0" xfId="52" applyFont="1" applyFill="1">
      <alignment/>
      <protection/>
    </xf>
    <xf numFmtId="0" fontId="6" fillId="0" borderId="0" xfId="52" applyFont="1">
      <alignment/>
      <protection/>
    </xf>
    <xf numFmtId="0" fontId="9" fillId="0" borderId="0" xfId="53" applyFont="1">
      <alignment/>
      <protection/>
    </xf>
    <xf numFmtId="0" fontId="4" fillId="0" borderId="0" xfId="53" applyFont="1" applyFill="1">
      <alignment/>
      <protection/>
    </xf>
    <xf numFmtId="0" fontId="50" fillId="0" borderId="0" xfId="0" applyFont="1" applyBorder="1" applyAlignment="1">
      <alignment/>
    </xf>
    <xf numFmtId="3" fontId="4" fillId="0" borderId="0" xfId="53" applyNumberFormat="1" applyFont="1" applyBorder="1">
      <alignment/>
      <protection/>
    </xf>
    <xf numFmtId="0" fontId="4" fillId="0" borderId="12" xfId="52" applyFont="1" applyBorder="1" applyAlignment="1">
      <alignment/>
      <protection/>
    </xf>
    <xf numFmtId="0" fontId="11" fillId="0" borderId="0" xfId="52" applyFont="1" applyAlignment="1">
      <alignment/>
      <protection/>
    </xf>
    <xf numFmtId="0" fontId="6" fillId="0" borderId="10" xfId="52" applyNumberFormat="1" applyFont="1" applyBorder="1" applyAlignment="1">
      <alignment horizontal="right"/>
      <protection/>
    </xf>
    <xf numFmtId="0" fontId="4" fillId="0" borderId="13" xfId="52" applyFont="1" applyFill="1" applyBorder="1">
      <alignment/>
      <protection/>
    </xf>
    <xf numFmtId="168" fontId="4" fillId="0" borderId="10" xfId="52" applyNumberFormat="1" applyFont="1" applyFill="1" applyBorder="1">
      <alignment/>
      <protection/>
    </xf>
    <xf numFmtId="1" fontId="4" fillId="0" borderId="14" xfId="52" applyNumberFormat="1" applyFont="1" applyBorder="1" applyAlignment="1">
      <alignment/>
      <protection/>
    </xf>
    <xf numFmtId="0" fontId="4" fillId="0" borderId="15" xfId="52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3" fontId="0" fillId="0" borderId="0" xfId="0" applyNumberFormat="1" applyAlignment="1">
      <alignment/>
    </xf>
    <xf numFmtId="3" fontId="4" fillId="33" borderId="10" xfId="52" applyNumberFormat="1" applyFont="1" applyFill="1" applyBorder="1" applyAlignment="1">
      <alignment/>
      <protection/>
    </xf>
    <xf numFmtId="49" fontId="4" fillId="0" borderId="17" xfId="52" applyNumberFormat="1" applyFont="1" applyFill="1" applyBorder="1" applyAlignment="1">
      <alignment horizontal="right"/>
      <protection/>
    </xf>
    <xf numFmtId="49" fontId="6" fillId="0" borderId="18" xfId="52" applyNumberFormat="1" applyFont="1" applyBorder="1" applyAlignment="1">
      <alignment horizontal="right"/>
      <protection/>
    </xf>
    <xf numFmtId="0" fontId="17" fillId="0" borderId="0" xfId="52" applyFont="1" applyAlignment="1">
      <alignment/>
      <protection/>
    </xf>
    <xf numFmtId="49" fontId="4" fillId="34" borderId="10" xfId="52" applyNumberFormat="1" applyFont="1" applyFill="1" applyBorder="1" applyAlignment="1">
      <alignment horizontal="right"/>
      <protection/>
    </xf>
    <xf numFmtId="49" fontId="4" fillId="34" borderId="10" xfId="52" applyNumberFormat="1" applyFont="1" applyFill="1" applyBorder="1" applyAlignment="1">
      <alignment horizontal="right" vertical="center"/>
      <protection/>
    </xf>
    <xf numFmtId="49" fontId="6" fillId="34" borderId="10" xfId="52" applyNumberFormat="1" applyFont="1" applyFill="1" applyBorder="1" applyAlignment="1">
      <alignment horizontal="right"/>
      <protection/>
    </xf>
    <xf numFmtId="0" fontId="4" fillId="0" borderId="0" xfId="52" applyFont="1" applyBorder="1">
      <alignment/>
      <protection/>
    </xf>
    <xf numFmtId="0" fontId="4" fillId="0" borderId="13" xfId="52" applyFont="1" applyBorder="1">
      <alignment/>
      <protection/>
    </xf>
    <xf numFmtId="0" fontId="4" fillId="0" borderId="13" xfId="52" applyFont="1" applyBorder="1" applyAlignment="1">
      <alignment/>
      <protection/>
    </xf>
    <xf numFmtId="49" fontId="4" fillId="0" borderId="10" xfId="52" applyNumberFormat="1" applyFont="1" applyBorder="1" applyAlignment="1">
      <alignment horizontal="right" vertical="center"/>
      <protection/>
    </xf>
    <xf numFmtId="49" fontId="6" fillId="0" borderId="0" xfId="52" applyNumberFormat="1" applyFont="1" applyBorder="1" applyAlignment="1">
      <alignment horizontal="right"/>
      <protection/>
    </xf>
    <xf numFmtId="0" fontId="4" fillId="33" borderId="0" xfId="52" applyFont="1" applyFill="1" applyBorder="1" applyAlignment="1">
      <alignment wrapText="1"/>
      <protection/>
    </xf>
    <xf numFmtId="0" fontId="8" fillId="0" borderId="0" xfId="53" applyFont="1" applyBorder="1" applyAlignment="1">
      <alignment wrapText="1"/>
      <protection/>
    </xf>
    <xf numFmtId="3" fontId="6" fillId="33" borderId="0" xfId="52" applyNumberFormat="1" applyFont="1" applyFill="1" applyBorder="1" applyAlignment="1">
      <alignment/>
      <protection/>
    </xf>
    <xf numFmtId="3" fontId="4" fillId="33" borderId="0" xfId="52" applyNumberFormat="1" applyFont="1" applyFill="1" applyBorder="1" applyAlignment="1">
      <alignment horizontal="center"/>
      <protection/>
    </xf>
    <xf numFmtId="0" fontId="50" fillId="0" borderId="10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19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20" xfId="0" applyFont="1" applyBorder="1" applyAlignment="1">
      <alignment horizontal="center"/>
    </xf>
    <xf numFmtId="0" fontId="51" fillId="0" borderId="0" xfId="0" applyFont="1" applyAlignment="1">
      <alignment/>
    </xf>
    <xf numFmtId="3" fontId="4" fillId="0" borderId="13" xfId="52" applyNumberFormat="1" applyFont="1" applyBorder="1" applyAlignment="1">
      <alignment/>
      <protection/>
    </xf>
    <xf numFmtId="3" fontId="4" fillId="0" borderId="21" xfId="53" applyNumberFormat="1" applyFont="1" applyBorder="1">
      <alignment/>
      <protection/>
    </xf>
    <xf numFmtId="3" fontId="4" fillId="0" borderId="22" xfId="52" applyNumberFormat="1" applyFont="1" applyBorder="1">
      <alignment/>
      <protection/>
    </xf>
    <xf numFmtId="3" fontId="4" fillId="0" borderId="23" xfId="52" applyNumberFormat="1" applyFont="1" applyBorder="1">
      <alignment/>
      <protection/>
    </xf>
    <xf numFmtId="3" fontId="4" fillId="0" borderId="24" xfId="52" applyNumberFormat="1" applyFont="1" applyBorder="1">
      <alignment/>
      <protection/>
    </xf>
    <xf numFmtId="0" fontId="4" fillId="33" borderId="13" xfId="52" applyFont="1" applyFill="1" applyBorder="1" applyAlignment="1">
      <alignment horizontal="left" wrapText="1"/>
      <protection/>
    </xf>
    <xf numFmtId="0" fontId="4" fillId="33" borderId="25" xfId="52" applyFont="1" applyFill="1" applyBorder="1" applyAlignment="1">
      <alignment horizontal="left" wrapText="1"/>
      <protection/>
    </xf>
    <xf numFmtId="0" fontId="4" fillId="33" borderId="26" xfId="52" applyFont="1" applyFill="1" applyBorder="1" applyAlignment="1">
      <alignment horizontal="left" wrapText="1"/>
      <protection/>
    </xf>
    <xf numFmtId="0" fontId="4" fillId="33" borderId="13" xfId="52" applyFont="1" applyFill="1" applyBorder="1" applyAlignment="1">
      <alignment horizontal="center" wrapText="1"/>
      <protection/>
    </xf>
    <xf numFmtId="0" fontId="4" fillId="33" borderId="25" xfId="52" applyFont="1" applyFill="1" applyBorder="1" applyAlignment="1">
      <alignment horizontal="center" wrapText="1"/>
      <protection/>
    </xf>
    <xf numFmtId="0" fontId="4" fillId="33" borderId="26" xfId="52" applyFont="1" applyFill="1" applyBorder="1" applyAlignment="1">
      <alignment horizontal="center" wrapText="1"/>
      <protection/>
    </xf>
    <xf numFmtId="0" fontId="4" fillId="33" borderId="13" xfId="52" applyFont="1" applyFill="1" applyBorder="1" applyAlignment="1">
      <alignment wrapText="1"/>
      <protection/>
    </xf>
    <xf numFmtId="0" fontId="8" fillId="0" borderId="25" xfId="53" applyFont="1" applyBorder="1" applyAlignment="1">
      <alignment wrapText="1"/>
      <protection/>
    </xf>
    <xf numFmtId="0" fontId="8" fillId="0" borderId="26" xfId="53" applyFont="1" applyBorder="1" applyAlignment="1">
      <alignment wrapText="1"/>
      <protection/>
    </xf>
    <xf numFmtId="0" fontId="17" fillId="0" borderId="0" xfId="52" applyFont="1" applyAlignment="1">
      <alignment horizontal="center"/>
      <protection/>
    </xf>
    <xf numFmtId="0" fontId="4" fillId="33" borderId="13" xfId="52" applyFont="1" applyFill="1" applyBorder="1" applyAlignment="1">
      <alignment horizontal="right" wrapText="1"/>
      <protection/>
    </xf>
    <xf numFmtId="0" fontId="4" fillId="33" borderId="25" xfId="52" applyFont="1" applyFill="1" applyBorder="1" applyAlignment="1">
      <alignment horizontal="right" wrapText="1"/>
      <protection/>
    </xf>
    <xf numFmtId="0" fontId="4" fillId="33" borderId="26" xfId="52" applyFont="1" applyFill="1" applyBorder="1" applyAlignment="1">
      <alignment horizontal="right" wrapText="1"/>
      <protection/>
    </xf>
    <xf numFmtId="0" fontId="6" fillId="33" borderId="13" xfId="52" applyFont="1" applyFill="1" applyBorder="1" applyAlignment="1">
      <alignment wrapText="1"/>
      <protection/>
    </xf>
    <xf numFmtId="0" fontId="4" fillId="33" borderId="25" xfId="52" applyFont="1" applyFill="1" applyBorder="1" applyAlignment="1">
      <alignment wrapText="1"/>
      <protection/>
    </xf>
    <xf numFmtId="0" fontId="4" fillId="33" borderId="26" xfId="52" applyFont="1" applyFill="1" applyBorder="1" applyAlignment="1">
      <alignment wrapText="1"/>
      <protection/>
    </xf>
    <xf numFmtId="0" fontId="12" fillId="34" borderId="13" xfId="52" applyFont="1" applyFill="1" applyBorder="1" applyAlignment="1">
      <alignment wrapText="1"/>
      <protection/>
    </xf>
    <xf numFmtId="0" fontId="12" fillId="34" borderId="25" xfId="52" applyFont="1" applyFill="1" applyBorder="1" applyAlignment="1">
      <alignment wrapText="1"/>
      <protection/>
    </xf>
    <xf numFmtId="0" fontId="12" fillId="34" borderId="26" xfId="52" applyFont="1" applyFill="1" applyBorder="1" applyAlignment="1">
      <alignment wrapText="1"/>
      <protection/>
    </xf>
    <xf numFmtId="0" fontId="6" fillId="33" borderId="25" xfId="52" applyFont="1" applyFill="1" applyBorder="1" applyAlignment="1">
      <alignment wrapText="1"/>
      <protection/>
    </xf>
    <xf numFmtId="0" fontId="6" fillId="33" borderId="26" xfId="52" applyFont="1" applyFill="1" applyBorder="1" applyAlignment="1">
      <alignment wrapText="1"/>
      <protection/>
    </xf>
    <xf numFmtId="0" fontId="6" fillId="33" borderId="13" xfId="52" applyFont="1" applyFill="1" applyBorder="1" applyAlignment="1">
      <alignment horizontal="center" wrapText="1"/>
      <protection/>
    </xf>
    <xf numFmtId="0" fontId="6" fillId="33" borderId="25" xfId="52" applyFont="1" applyFill="1" applyBorder="1" applyAlignment="1">
      <alignment horizontal="center" wrapText="1"/>
      <protection/>
    </xf>
    <xf numFmtId="0" fontId="6" fillId="33" borderId="26" xfId="52" applyFont="1" applyFill="1" applyBorder="1" applyAlignment="1">
      <alignment horizontal="center" wrapText="1"/>
      <protection/>
    </xf>
    <xf numFmtId="0" fontId="6" fillId="34" borderId="13" xfId="52" applyFont="1" applyFill="1" applyBorder="1" applyAlignment="1">
      <alignment wrapText="1"/>
      <protection/>
    </xf>
    <xf numFmtId="0" fontId="6" fillId="34" borderId="25" xfId="52" applyFont="1" applyFill="1" applyBorder="1" applyAlignment="1">
      <alignment wrapText="1"/>
      <protection/>
    </xf>
    <xf numFmtId="0" fontId="6" fillId="34" borderId="26" xfId="52" applyFont="1" applyFill="1" applyBorder="1" applyAlignment="1">
      <alignment wrapText="1"/>
      <protection/>
    </xf>
    <xf numFmtId="0" fontId="6" fillId="33" borderId="13" xfId="52" applyFont="1" applyFill="1" applyBorder="1" applyAlignment="1">
      <alignment vertical="center" wrapText="1"/>
      <protection/>
    </xf>
    <xf numFmtId="0" fontId="4" fillId="33" borderId="25" xfId="52" applyFont="1" applyFill="1" applyBorder="1" applyAlignment="1">
      <alignment vertical="center" wrapText="1"/>
      <protection/>
    </xf>
    <xf numFmtId="0" fontId="4" fillId="33" borderId="26" xfId="52" applyFont="1" applyFill="1" applyBorder="1" applyAlignment="1">
      <alignment vertical="center" wrapText="1"/>
      <protection/>
    </xf>
    <xf numFmtId="0" fontId="4" fillId="34" borderId="13" xfId="52" applyFont="1" applyFill="1" applyBorder="1" applyAlignment="1">
      <alignment horizontal="center" wrapText="1"/>
      <protection/>
    </xf>
    <xf numFmtId="0" fontId="4" fillId="34" borderId="25" xfId="52" applyFont="1" applyFill="1" applyBorder="1" applyAlignment="1">
      <alignment horizontal="center" wrapText="1"/>
      <protection/>
    </xf>
    <xf numFmtId="0" fontId="4" fillId="34" borderId="26" xfId="52" applyFont="1" applyFill="1" applyBorder="1" applyAlignment="1">
      <alignment horizontal="center" wrapText="1"/>
      <protection/>
    </xf>
    <xf numFmtId="0" fontId="6" fillId="0" borderId="18" xfId="52" applyNumberFormat="1" applyFont="1" applyBorder="1" applyAlignment="1">
      <alignment horizontal="right"/>
      <protection/>
    </xf>
    <xf numFmtId="0" fontId="6" fillId="0" borderId="11" xfId="52" applyFont="1" applyBorder="1" applyAlignment="1">
      <alignment horizontal="right"/>
      <protection/>
    </xf>
    <xf numFmtId="164" fontId="6" fillId="0" borderId="13" xfId="52" applyNumberFormat="1" applyFont="1" applyFill="1" applyBorder="1" applyAlignment="1">
      <alignment horizontal="left" vertical="center" wrapText="1"/>
      <protection/>
    </xf>
    <xf numFmtId="164" fontId="6" fillId="0" borderId="25" xfId="52" applyNumberFormat="1" applyFont="1" applyFill="1" applyBorder="1" applyAlignment="1">
      <alignment horizontal="left" vertical="center" wrapText="1"/>
      <protection/>
    </xf>
    <xf numFmtId="164" fontId="6" fillId="0" borderId="26" xfId="52" applyNumberFormat="1" applyFont="1" applyFill="1" applyBorder="1" applyAlignment="1">
      <alignment horizontal="left" vertical="center" wrapText="1"/>
      <protection/>
    </xf>
    <xf numFmtId="0" fontId="15" fillId="33" borderId="13" xfId="52" applyFont="1" applyFill="1" applyBorder="1" applyAlignment="1">
      <alignment horizontal="center" wrapText="1"/>
      <protection/>
    </xf>
    <xf numFmtId="0" fontId="15" fillId="33" borderId="25" xfId="52" applyFont="1" applyFill="1" applyBorder="1" applyAlignment="1">
      <alignment horizontal="center" wrapText="1"/>
      <protection/>
    </xf>
    <xf numFmtId="0" fontId="15" fillId="33" borderId="26" xfId="52" applyFont="1" applyFill="1" applyBorder="1" applyAlignment="1">
      <alignment horizontal="center" wrapText="1"/>
      <protection/>
    </xf>
    <xf numFmtId="164" fontId="7" fillId="0" borderId="27" xfId="52" applyNumberFormat="1" applyFont="1" applyFill="1" applyBorder="1" applyAlignment="1">
      <alignment horizontal="center" vertical="center" wrapText="1"/>
      <protection/>
    </xf>
    <xf numFmtId="164" fontId="7" fillId="0" borderId="19" xfId="52" applyNumberFormat="1" applyFont="1" applyFill="1" applyBorder="1" applyAlignment="1">
      <alignment horizontal="center" vertical="center" wrapText="1"/>
      <protection/>
    </xf>
    <xf numFmtId="164" fontId="7" fillId="0" borderId="28" xfId="52" applyNumberFormat="1" applyFont="1" applyFill="1" applyBorder="1" applyAlignment="1">
      <alignment horizontal="center" vertical="center" wrapText="1"/>
      <protection/>
    </xf>
    <xf numFmtId="164" fontId="7" fillId="0" borderId="29" xfId="52" applyNumberFormat="1" applyFont="1" applyFill="1" applyBorder="1" applyAlignment="1">
      <alignment horizontal="center" vertical="center" wrapText="1"/>
      <protection/>
    </xf>
    <xf numFmtId="164" fontId="7" fillId="0" borderId="20" xfId="52" applyNumberFormat="1" applyFont="1" applyFill="1" applyBorder="1" applyAlignment="1">
      <alignment horizontal="center" vertical="center" wrapText="1"/>
      <protection/>
    </xf>
    <xf numFmtId="164" fontId="7" fillId="0" borderId="30" xfId="52" applyNumberFormat="1" applyFont="1" applyFill="1" applyBorder="1" applyAlignment="1">
      <alignment horizontal="center" vertical="center" wrapText="1"/>
      <protection/>
    </xf>
    <xf numFmtId="0" fontId="4" fillId="0" borderId="27" xfId="52" applyFont="1" applyBorder="1">
      <alignment/>
      <protection/>
    </xf>
    <xf numFmtId="0" fontId="4" fillId="0" borderId="19" xfId="52" applyFont="1" applyBorder="1">
      <alignment/>
      <protection/>
    </xf>
    <xf numFmtId="0" fontId="4" fillId="0" borderId="28" xfId="52" applyFont="1" applyBorder="1">
      <alignment/>
      <protection/>
    </xf>
    <xf numFmtId="0" fontId="4" fillId="0" borderId="31" xfId="52" applyFont="1" applyBorder="1">
      <alignment/>
      <protection/>
    </xf>
    <xf numFmtId="0" fontId="4" fillId="0" borderId="0" xfId="52" applyFont="1" applyBorder="1">
      <alignment/>
      <protection/>
    </xf>
    <xf numFmtId="0" fontId="4" fillId="0" borderId="32" xfId="52" applyFont="1" applyBorder="1">
      <alignment/>
      <protection/>
    </xf>
    <xf numFmtId="0" fontId="4" fillId="0" borderId="29" xfId="52" applyFont="1" applyBorder="1">
      <alignment/>
      <protection/>
    </xf>
    <xf numFmtId="0" fontId="4" fillId="0" borderId="20" xfId="52" applyFont="1" applyBorder="1">
      <alignment/>
      <protection/>
    </xf>
    <xf numFmtId="0" fontId="4" fillId="0" borderId="30" xfId="52" applyFont="1" applyBorder="1">
      <alignment/>
      <protection/>
    </xf>
    <xf numFmtId="0" fontId="7" fillId="0" borderId="27" xfId="54" applyFont="1" applyBorder="1" applyAlignment="1">
      <alignment horizontal="center" vertical="center"/>
      <protection/>
    </xf>
    <xf numFmtId="0" fontId="7" fillId="0" borderId="19" xfId="54" applyFont="1" applyBorder="1" applyAlignment="1">
      <alignment horizontal="center" vertical="center"/>
      <protection/>
    </xf>
    <xf numFmtId="0" fontId="7" fillId="0" borderId="28" xfId="54" applyFont="1" applyBorder="1" applyAlignment="1">
      <alignment horizontal="center" vertical="center"/>
      <protection/>
    </xf>
    <xf numFmtId="0" fontId="7" fillId="0" borderId="31" xfId="54" applyFont="1" applyBorder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/>
      <protection/>
    </xf>
    <xf numFmtId="0" fontId="7" fillId="0" borderId="32" xfId="54" applyFont="1" applyBorder="1" applyAlignment="1">
      <alignment horizontal="center" vertical="center"/>
      <protection/>
    </xf>
    <xf numFmtId="0" fontId="7" fillId="0" borderId="29" xfId="54" applyFont="1" applyBorder="1" applyAlignment="1">
      <alignment horizontal="center" vertical="center"/>
      <protection/>
    </xf>
    <xf numFmtId="0" fontId="7" fillId="0" borderId="20" xfId="54" applyFont="1" applyBorder="1" applyAlignment="1">
      <alignment horizontal="center" vertical="center"/>
      <protection/>
    </xf>
    <xf numFmtId="0" fontId="7" fillId="0" borderId="30" xfId="54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center"/>
      <protection/>
    </xf>
    <xf numFmtId="0" fontId="6" fillId="0" borderId="25" xfId="52" applyFont="1" applyBorder="1" applyAlignment="1">
      <alignment horizontal="center"/>
      <protection/>
    </xf>
    <xf numFmtId="0" fontId="6" fillId="0" borderId="26" xfId="52" applyFont="1" applyBorder="1" applyAlignment="1">
      <alignment horizontal="center"/>
      <protection/>
    </xf>
    <xf numFmtId="164" fontId="6" fillId="0" borderId="13" xfId="52" applyNumberFormat="1" applyFont="1" applyFill="1" applyBorder="1" applyAlignment="1">
      <alignment horizontal="center" vertical="center" wrapText="1"/>
      <protection/>
    </xf>
    <xf numFmtId="164" fontId="6" fillId="0" borderId="25" xfId="52" applyNumberFormat="1" applyFont="1" applyFill="1" applyBorder="1" applyAlignment="1">
      <alignment horizontal="center" vertical="center" wrapText="1"/>
      <protection/>
    </xf>
    <xf numFmtId="164" fontId="6" fillId="0" borderId="26" xfId="52" applyNumberFormat="1" applyFont="1" applyFill="1" applyBorder="1" applyAlignment="1">
      <alignment horizontal="center" vertical="center" wrapText="1"/>
      <protection/>
    </xf>
    <xf numFmtId="49" fontId="6" fillId="0" borderId="18" xfId="52" applyNumberFormat="1" applyFont="1" applyBorder="1" applyAlignment="1">
      <alignment horizontal="center" vertical="center" wrapText="1"/>
      <protection/>
    </xf>
    <xf numFmtId="49" fontId="6" fillId="0" borderId="17" xfId="52" applyNumberFormat="1" applyFont="1" applyBorder="1" applyAlignment="1">
      <alignment horizontal="center" vertical="center" wrapText="1"/>
      <protection/>
    </xf>
    <xf numFmtId="49" fontId="6" fillId="0" borderId="11" xfId="52" applyNumberFormat="1" applyFont="1" applyBorder="1" applyAlignment="1">
      <alignment horizontal="center" vertical="center" wrapText="1"/>
      <protection/>
    </xf>
    <xf numFmtId="0" fontId="6" fillId="33" borderId="13" xfId="52" applyFont="1" applyFill="1" applyBorder="1" applyAlignment="1">
      <alignment horizontal="center"/>
      <protection/>
    </xf>
    <xf numFmtId="0" fontId="4" fillId="33" borderId="25" xfId="52" applyFont="1" applyFill="1" applyBorder="1" applyAlignment="1">
      <alignment/>
      <protection/>
    </xf>
    <xf numFmtId="0" fontId="4" fillId="33" borderId="26" xfId="52" applyFont="1" applyFill="1" applyBorder="1" applyAlignment="1">
      <alignment/>
      <protection/>
    </xf>
    <xf numFmtId="0" fontId="6" fillId="33" borderId="13" xfId="52" applyFont="1" applyFill="1" applyBorder="1" applyAlignment="1">
      <alignment horizontal="left" wrapText="1"/>
      <protection/>
    </xf>
    <xf numFmtId="0" fontId="16" fillId="0" borderId="25" xfId="53" applyFont="1" applyBorder="1" applyAlignment="1">
      <alignment wrapText="1"/>
      <protection/>
    </xf>
    <xf numFmtId="0" fontId="16" fillId="0" borderId="26" xfId="53" applyFont="1" applyBorder="1" applyAlignment="1">
      <alignment wrapText="1"/>
      <protection/>
    </xf>
    <xf numFmtId="164" fontId="6" fillId="0" borderId="13" xfId="52" applyNumberFormat="1" applyFont="1" applyFill="1" applyBorder="1" applyAlignment="1">
      <alignment horizontal="left" vertical="top" wrapText="1"/>
      <protection/>
    </xf>
    <xf numFmtId="164" fontId="6" fillId="0" borderId="25" xfId="52" applyNumberFormat="1" applyFont="1" applyFill="1" applyBorder="1" applyAlignment="1">
      <alignment horizontal="left" vertical="top" wrapText="1"/>
      <protection/>
    </xf>
    <xf numFmtId="164" fontId="6" fillId="0" borderId="26" xfId="52" applyNumberFormat="1" applyFont="1" applyFill="1" applyBorder="1" applyAlignment="1">
      <alignment horizontal="left" vertical="top" wrapText="1"/>
      <protection/>
    </xf>
    <xf numFmtId="0" fontId="6" fillId="33" borderId="25" xfId="52" applyFont="1" applyFill="1" applyBorder="1" applyAlignment="1">
      <alignment vertical="center" wrapText="1"/>
      <protection/>
    </xf>
    <xf numFmtId="0" fontId="6" fillId="33" borderId="26" xfId="52" applyFont="1" applyFill="1" applyBorder="1" applyAlignment="1">
      <alignment vertical="center" wrapText="1"/>
      <protection/>
    </xf>
    <xf numFmtId="0" fontId="4" fillId="33" borderId="13" xfId="52" applyFont="1" applyFill="1" applyBorder="1" applyAlignment="1">
      <alignment horizontal="right"/>
      <protection/>
    </xf>
    <xf numFmtId="0" fontId="4" fillId="33" borderId="25" xfId="52" applyFont="1" applyFill="1" applyBorder="1" applyAlignment="1">
      <alignment horizontal="right"/>
      <protection/>
    </xf>
    <xf numFmtId="0" fontId="4" fillId="33" borderId="26" xfId="52" applyFont="1" applyFill="1" applyBorder="1" applyAlignment="1">
      <alignment horizontal="right"/>
      <protection/>
    </xf>
    <xf numFmtId="0" fontId="6" fillId="34" borderId="13" xfId="52" applyFont="1" applyFill="1" applyBorder="1" applyAlignment="1">
      <alignment horizontal="left" wrapText="1"/>
      <protection/>
    </xf>
    <xf numFmtId="0" fontId="4" fillId="34" borderId="25" xfId="52" applyFont="1" applyFill="1" applyBorder="1" applyAlignment="1">
      <alignment horizontal="left" wrapText="1"/>
      <protection/>
    </xf>
    <xf numFmtId="0" fontId="4" fillId="34" borderId="26" xfId="52" applyFont="1" applyFill="1" applyBorder="1" applyAlignment="1">
      <alignment horizontal="left" wrapText="1"/>
      <protection/>
    </xf>
    <xf numFmtId="0" fontId="6" fillId="34" borderId="13" xfId="52" applyFont="1" applyFill="1" applyBorder="1" applyAlignment="1">
      <alignment horizontal="center" wrapText="1"/>
      <protection/>
    </xf>
    <xf numFmtId="0" fontId="6" fillId="34" borderId="25" xfId="52" applyFont="1" applyFill="1" applyBorder="1" applyAlignment="1">
      <alignment horizontal="center" wrapText="1"/>
      <protection/>
    </xf>
    <xf numFmtId="0" fontId="6" fillId="34" borderId="26" xfId="52" applyFont="1" applyFill="1" applyBorder="1" applyAlignment="1">
      <alignment horizontal="center" wrapText="1"/>
      <protection/>
    </xf>
    <xf numFmtId="0" fontId="10" fillId="33" borderId="13" xfId="52" applyFont="1" applyFill="1" applyBorder="1" applyAlignment="1">
      <alignment horizontal="center" vertical="center" wrapText="1"/>
      <protection/>
    </xf>
    <xf numFmtId="0" fontId="10" fillId="33" borderId="25" xfId="52" applyFont="1" applyFill="1" applyBorder="1" applyAlignment="1">
      <alignment horizontal="center" vertical="center" wrapText="1"/>
      <protection/>
    </xf>
    <xf numFmtId="0" fontId="10" fillId="33" borderId="26" xfId="52" applyFont="1" applyFill="1" applyBorder="1" applyAlignment="1">
      <alignment horizontal="center" vertical="center" wrapText="1"/>
      <protection/>
    </xf>
    <xf numFmtId="0" fontId="5" fillId="33" borderId="13" xfId="52" applyFont="1" applyFill="1" applyBorder="1" applyAlignment="1">
      <alignment horizontal="left" wrapText="1"/>
      <protection/>
    </xf>
    <xf numFmtId="0" fontId="5" fillId="33" borderId="25" xfId="52" applyFont="1" applyFill="1" applyBorder="1" applyAlignment="1">
      <alignment horizontal="left" wrapText="1"/>
      <protection/>
    </xf>
    <xf numFmtId="0" fontId="5" fillId="33" borderId="26" xfId="52" applyFont="1" applyFill="1" applyBorder="1" applyAlignment="1">
      <alignment horizontal="left" wrapText="1"/>
      <protection/>
    </xf>
    <xf numFmtId="0" fontId="10" fillId="33" borderId="13" xfId="52" applyFont="1" applyFill="1" applyBorder="1" applyAlignment="1">
      <alignment horizontal="center" wrapText="1"/>
      <protection/>
    </xf>
    <xf numFmtId="0" fontId="10" fillId="33" borderId="25" xfId="52" applyFont="1" applyFill="1" applyBorder="1" applyAlignment="1">
      <alignment horizontal="center" wrapText="1"/>
      <protection/>
    </xf>
    <xf numFmtId="0" fontId="10" fillId="33" borderId="26" xfId="52" applyFont="1" applyFill="1" applyBorder="1" applyAlignment="1">
      <alignment horizontal="center" wrapText="1"/>
      <protection/>
    </xf>
    <xf numFmtId="0" fontId="4" fillId="34" borderId="13" xfId="52" applyFont="1" applyFill="1" applyBorder="1" applyAlignment="1">
      <alignment horizontal="left" wrapText="1"/>
      <protection/>
    </xf>
    <xf numFmtId="0" fontId="15" fillId="34" borderId="13" xfId="52" applyFont="1" applyFill="1" applyBorder="1" applyAlignment="1">
      <alignment horizontal="left" vertical="top" wrapText="1"/>
      <protection/>
    </xf>
    <xf numFmtId="0" fontId="15" fillId="34" borderId="25" xfId="52" applyFont="1" applyFill="1" applyBorder="1" applyAlignment="1">
      <alignment horizontal="left" vertical="top" wrapText="1"/>
      <protection/>
    </xf>
    <xf numFmtId="0" fontId="15" fillId="34" borderId="26" xfId="52" applyFont="1" applyFill="1" applyBorder="1" applyAlignment="1">
      <alignment horizontal="left" vertical="top" wrapText="1"/>
      <protection/>
    </xf>
    <xf numFmtId="0" fontId="4" fillId="0" borderId="13" xfId="52" applyFont="1" applyBorder="1">
      <alignment/>
      <protection/>
    </xf>
    <xf numFmtId="0" fontId="4" fillId="0" borderId="25" xfId="52" applyFont="1" applyBorder="1">
      <alignment/>
      <protection/>
    </xf>
    <xf numFmtId="0" fontId="4" fillId="0" borderId="26" xfId="52" applyFont="1" applyBorder="1">
      <alignment/>
      <protection/>
    </xf>
    <xf numFmtId="0" fontId="13" fillId="0" borderId="0" xfId="52" applyFont="1" applyAlignment="1">
      <alignment horizontal="center"/>
      <protection/>
    </xf>
    <xf numFmtId="0" fontId="14" fillId="0" borderId="0" xfId="53" applyFont="1" applyAlignment="1">
      <alignment horizontal="left"/>
      <protection/>
    </xf>
    <xf numFmtId="0" fontId="4" fillId="0" borderId="13" xfId="52" applyFont="1" applyBorder="1" applyAlignment="1">
      <alignment/>
      <protection/>
    </xf>
    <xf numFmtId="0" fontId="4" fillId="0" borderId="25" xfId="52" applyFont="1" applyBorder="1" applyAlignment="1">
      <alignment/>
      <protection/>
    </xf>
    <xf numFmtId="0" fontId="4" fillId="0" borderId="26" xfId="52" applyFont="1" applyBorder="1" applyAlignment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3"/>
  <sheetViews>
    <sheetView tabSelected="1" zoomScale="70" zoomScaleNormal="70" zoomScalePageLayoutView="0" workbookViewId="0" topLeftCell="A118">
      <selection activeCell="L119" sqref="L119"/>
    </sheetView>
  </sheetViews>
  <sheetFormatPr defaultColWidth="9.140625" defaultRowHeight="15"/>
  <cols>
    <col min="1" max="1" width="7.421875" style="0" customWidth="1"/>
    <col min="4" max="4" width="7.00390625" style="0" customWidth="1"/>
    <col min="5" max="5" width="6.28125" style="0" customWidth="1"/>
    <col min="6" max="6" width="14.140625" style="0" customWidth="1"/>
    <col min="7" max="7" width="14.00390625" style="0" customWidth="1"/>
    <col min="8" max="8" width="14.28125" style="0" customWidth="1"/>
    <col min="9" max="9" width="14.57421875" style="0" customWidth="1"/>
    <col min="10" max="11" width="14.7109375" style="0" customWidth="1"/>
    <col min="12" max="12" width="12.8515625" style="0" customWidth="1"/>
    <col min="13" max="13" width="15.28125" style="0" customWidth="1"/>
    <col min="14" max="15" width="14.421875" style="0" customWidth="1"/>
    <col min="16" max="17" width="14.7109375" style="0" customWidth="1"/>
    <col min="18" max="18" width="17.57421875" style="0" customWidth="1"/>
    <col min="20" max="21" width="9.8515625" style="0" bestFit="1" customWidth="1"/>
  </cols>
  <sheetData>
    <row r="1" spans="1:18" ht="16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.75">
      <c r="A2" s="83" t="s">
        <v>134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2"/>
    </row>
    <row r="3" spans="1:18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ht="18.75">
      <c r="A4" s="49" t="s">
        <v>133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2"/>
    </row>
    <row r="5" spans="1:18" ht="17.2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"/>
    </row>
    <row r="6" spans="1:18" ht="15" customHeight="1">
      <c r="A6" s="145" t="s">
        <v>0</v>
      </c>
      <c r="B6" s="130" t="s">
        <v>1</v>
      </c>
      <c r="C6" s="131"/>
      <c r="D6" s="131"/>
      <c r="E6" s="132"/>
      <c r="F6" s="12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</row>
    <row r="7" spans="1:18" ht="15" customHeight="1">
      <c r="A7" s="146"/>
      <c r="B7" s="133"/>
      <c r="C7" s="134"/>
      <c r="D7" s="134"/>
      <c r="E7" s="135"/>
      <c r="F7" s="124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</row>
    <row r="8" spans="1:18" ht="15.75" customHeight="1" thickBot="1">
      <c r="A8" s="146"/>
      <c r="B8" s="136"/>
      <c r="C8" s="137"/>
      <c r="D8" s="137"/>
      <c r="E8" s="138"/>
      <c r="F8" s="127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9"/>
    </row>
    <row r="9" spans="1:18" ht="17.25" customHeight="1" thickBot="1">
      <c r="A9" s="146"/>
      <c r="B9" s="142" t="s">
        <v>2</v>
      </c>
      <c r="C9" s="143"/>
      <c r="D9" s="143"/>
      <c r="E9" s="144"/>
      <c r="F9" s="5" t="s">
        <v>3</v>
      </c>
      <c r="G9" s="6" t="s">
        <v>4</v>
      </c>
      <c r="H9" s="6" t="s">
        <v>5</v>
      </c>
      <c r="I9" s="7" t="s">
        <v>6</v>
      </c>
      <c r="J9" s="5" t="s">
        <v>7</v>
      </c>
      <c r="K9" s="5" t="s">
        <v>8</v>
      </c>
      <c r="L9" s="8" t="s">
        <v>9</v>
      </c>
      <c r="M9" s="8" t="s">
        <v>10</v>
      </c>
      <c r="N9" s="8" t="s">
        <v>11</v>
      </c>
      <c r="O9" s="5" t="s">
        <v>12</v>
      </c>
      <c r="P9" s="9" t="s">
        <v>13</v>
      </c>
      <c r="Q9" s="10" t="s">
        <v>14</v>
      </c>
      <c r="R9" s="11" t="s">
        <v>15</v>
      </c>
    </row>
    <row r="10" spans="1:18" ht="30.75" customHeight="1" thickBot="1">
      <c r="A10" s="147"/>
      <c r="B10" s="139" t="s">
        <v>16</v>
      </c>
      <c r="C10" s="140"/>
      <c r="D10" s="140"/>
      <c r="E10" s="141"/>
      <c r="F10" s="12">
        <f>SUM(F11:F16)</f>
        <v>1852813</v>
      </c>
      <c r="G10" s="12">
        <f>SUM(G11:G16)</f>
        <v>1595113</v>
      </c>
      <c r="H10" s="12">
        <f>SUM(H11:H16)</f>
        <v>1508514</v>
      </c>
      <c r="I10" s="12">
        <f aca="true" t="shared" si="0" ref="I10:Q10">SUM(I11:I16)</f>
        <v>1348113</v>
      </c>
      <c r="J10" s="12">
        <f t="shared" si="0"/>
        <v>1510544</v>
      </c>
      <c r="K10" s="12">
        <f t="shared" si="0"/>
        <v>2691207</v>
      </c>
      <c r="L10" s="12">
        <f t="shared" si="0"/>
        <v>592423</v>
      </c>
      <c r="M10" s="12">
        <f t="shared" si="0"/>
        <v>406619</v>
      </c>
      <c r="N10" s="12">
        <f t="shared" si="0"/>
        <v>1369214</v>
      </c>
      <c r="O10" s="12">
        <f t="shared" si="0"/>
        <v>1486769</v>
      </c>
      <c r="P10" s="12">
        <f t="shared" si="0"/>
        <v>1541270</v>
      </c>
      <c r="Q10" s="12">
        <f t="shared" si="0"/>
        <v>1608271</v>
      </c>
      <c r="R10" s="13">
        <f>SUM(F10:Q10)</f>
        <v>17510870</v>
      </c>
    </row>
    <row r="11" spans="1:18" ht="55.5" customHeight="1" thickBot="1">
      <c r="A11" s="39" t="s">
        <v>193</v>
      </c>
      <c r="B11" s="154" t="s">
        <v>215</v>
      </c>
      <c r="C11" s="155"/>
      <c r="D11" s="155"/>
      <c r="E11" s="156"/>
      <c r="F11" s="14">
        <f>F21+F25+F28+F34+F43+F53+F56+F60+F63+F67+F72+F85+F112+F115+F118</f>
        <v>1204989</v>
      </c>
      <c r="G11" s="14">
        <f>G21+G25+G28+G34+G43+G53+G56+G60+G63+G67+G72+G85+G112+G115+G118</f>
        <v>947289</v>
      </c>
      <c r="H11" s="14">
        <f>H21+H25+H28+H34+H43+H53+H56+H60+H63+H67+H72+H85+H112+H115+H118+H69</f>
        <v>860689</v>
      </c>
      <c r="I11" s="14">
        <f aca="true" t="shared" si="1" ref="I11:Q11">I21+I25+I28+I34+I43+I53+I56+I60+I63+I67+I72+I85+I112+I115+I118+I69</f>
        <v>700789</v>
      </c>
      <c r="J11" s="14">
        <f t="shared" si="1"/>
        <v>865719</v>
      </c>
      <c r="K11" s="14">
        <f t="shared" si="1"/>
        <v>2025269</v>
      </c>
      <c r="L11" s="14">
        <f t="shared" si="1"/>
        <v>349711</v>
      </c>
      <c r="M11" s="14">
        <f t="shared" si="1"/>
        <v>118711</v>
      </c>
      <c r="N11" s="14">
        <f t="shared" si="1"/>
        <v>377587</v>
      </c>
      <c r="O11" s="14">
        <f t="shared" si="1"/>
        <v>695728</v>
      </c>
      <c r="P11" s="14">
        <f t="shared" si="1"/>
        <v>772545</v>
      </c>
      <c r="Q11" s="14">
        <f t="shared" si="1"/>
        <v>839544</v>
      </c>
      <c r="R11" s="13">
        <f>SUM(F11:Q11)</f>
        <v>9758570</v>
      </c>
    </row>
    <row r="12" spans="1:18" ht="51" customHeight="1" thickBot="1">
      <c r="A12" s="39" t="s">
        <v>194</v>
      </c>
      <c r="B12" s="109" t="s">
        <v>17</v>
      </c>
      <c r="C12" s="110"/>
      <c r="D12" s="110"/>
      <c r="E12" s="111"/>
      <c r="F12" s="14">
        <f>F20+F24+F107</f>
        <v>637524</v>
      </c>
      <c r="G12" s="14">
        <f aca="true" t="shared" si="2" ref="G12:Q12">G20+G24+G107</f>
        <v>637524</v>
      </c>
      <c r="H12" s="14">
        <f t="shared" si="2"/>
        <v>637525</v>
      </c>
      <c r="I12" s="14">
        <f t="shared" si="2"/>
        <v>637524</v>
      </c>
      <c r="J12" s="14">
        <f t="shared" si="2"/>
        <v>637525</v>
      </c>
      <c r="K12" s="14">
        <f t="shared" si="2"/>
        <v>660338</v>
      </c>
      <c r="L12" s="14">
        <f t="shared" si="2"/>
        <v>240112</v>
      </c>
      <c r="M12" s="14">
        <f t="shared" si="2"/>
        <v>285308</v>
      </c>
      <c r="N12" s="14">
        <f t="shared" si="2"/>
        <v>981427</v>
      </c>
      <c r="O12" s="14">
        <f t="shared" si="2"/>
        <v>780041</v>
      </c>
      <c r="P12" s="14">
        <f t="shared" si="2"/>
        <v>757725</v>
      </c>
      <c r="Q12" s="14">
        <f t="shared" si="2"/>
        <v>757727</v>
      </c>
      <c r="R12" s="13">
        <f>SUM(F12:Q12)</f>
        <v>7650300</v>
      </c>
    </row>
    <row r="13" spans="1:18" ht="42" customHeight="1" thickBot="1">
      <c r="A13" s="39" t="s">
        <v>195</v>
      </c>
      <c r="B13" s="109" t="s">
        <v>18</v>
      </c>
      <c r="C13" s="110"/>
      <c r="D13" s="110"/>
      <c r="E13" s="111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  <c r="R13" s="15"/>
    </row>
    <row r="14" spans="1:18" ht="54" customHeight="1" thickBot="1">
      <c r="A14" s="39" t="s">
        <v>196</v>
      </c>
      <c r="B14" s="109" t="s">
        <v>142</v>
      </c>
      <c r="C14" s="110"/>
      <c r="D14" s="110"/>
      <c r="E14" s="111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  <c r="R14" s="15"/>
    </row>
    <row r="15" spans="1:18" s="1" customFormat="1" ht="31.5" customHeight="1" thickBot="1">
      <c r="A15" s="39" t="s">
        <v>197</v>
      </c>
      <c r="B15" s="109" t="s">
        <v>159</v>
      </c>
      <c r="C15" s="110"/>
      <c r="D15" s="110"/>
      <c r="E15" s="111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  <c r="R15" s="15"/>
    </row>
    <row r="16" spans="1:18" ht="38.25" customHeight="1" thickBot="1">
      <c r="A16" s="19" t="s">
        <v>202</v>
      </c>
      <c r="B16" s="93" t="s">
        <v>203</v>
      </c>
      <c r="C16" s="152"/>
      <c r="D16" s="152"/>
      <c r="E16" s="153"/>
      <c r="F16" s="18">
        <f>F46</f>
        <v>10300</v>
      </c>
      <c r="G16" s="18">
        <f aca="true" t="shared" si="3" ref="G16:Q16">G46</f>
        <v>10300</v>
      </c>
      <c r="H16" s="18">
        <f t="shared" si="3"/>
        <v>10300</v>
      </c>
      <c r="I16" s="18">
        <f t="shared" si="3"/>
        <v>9800</v>
      </c>
      <c r="J16" s="18">
        <f t="shared" si="3"/>
        <v>7300</v>
      </c>
      <c r="K16" s="18">
        <f t="shared" si="3"/>
        <v>5600</v>
      </c>
      <c r="L16" s="18">
        <f t="shared" si="3"/>
        <v>2600</v>
      </c>
      <c r="M16" s="18">
        <f t="shared" si="3"/>
        <v>2600</v>
      </c>
      <c r="N16" s="18">
        <f t="shared" si="3"/>
        <v>10200</v>
      </c>
      <c r="O16" s="18">
        <f t="shared" si="3"/>
        <v>11000</v>
      </c>
      <c r="P16" s="18">
        <f t="shared" si="3"/>
        <v>11000</v>
      </c>
      <c r="Q16" s="18">
        <f t="shared" si="3"/>
        <v>11000</v>
      </c>
      <c r="R16" s="18">
        <f>SUM(F16:Q16)</f>
        <v>102000</v>
      </c>
    </row>
    <row r="17" spans="1:18" ht="15">
      <c r="A17" s="107"/>
      <c r="B17" s="115" t="s">
        <v>19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7"/>
    </row>
    <row r="18" spans="1:18" ht="15.75" thickBot="1">
      <c r="A18" s="108"/>
      <c r="B18" s="118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20"/>
    </row>
    <row r="19" spans="1:20" ht="34.5" customHeight="1" thickBot="1">
      <c r="A19" s="19" t="s">
        <v>20</v>
      </c>
      <c r="B19" s="87" t="s">
        <v>21</v>
      </c>
      <c r="C19" s="93"/>
      <c r="D19" s="93"/>
      <c r="E19" s="94"/>
      <c r="F19" s="20">
        <f>F20+F21</f>
        <v>769724</v>
      </c>
      <c r="G19" s="20">
        <f>G20+G21</f>
        <v>769724</v>
      </c>
      <c r="H19" s="20">
        <f>H20+H21</f>
        <v>769724</v>
      </c>
      <c r="I19" s="20">
        <f>I20+I21</f>
        <v>769724</v>
      </c>
      <c r="J19" s="20">
        <f>J20+J21</f>
        <v>837719</v>
      </c>
      <c r="K19" s="20">
        <f>K20+K21</f>
        <v>1801998</v>
      </c>
      <c r="L19" s="20">
        <f>L20+L21</f>
        <v>214800</v>
      </c>
      <c r="M19" s="20">
        <f>M20+M21</f>
        <v>252400</v>
      </c>
      <c r="N19" s="20">
        <v>847724</v>
      </c>
      <c r="O19" s="20">
        <v>847724</v>
      </c>
      <c r="P19" s="20">
        <v>847724</v>
      </c>
      <c r="Q19" s="20">
        <v>847724</v>
      </c>
      <c r="R19" s="13">
        <f>SUM(F19:Q19)</f>
        <v>9576709</v>
      </c>
      <c r="T19" s="45"/>
    </row>
    <row r="20" spans="1:18" s="1" customFormat="1" ht="27" customHeight="1" thickBot="1">
      <c r="A20" s="21" t="s">
        <v>161</v>
      </c>
      <c r="B20" s="80" t="s">
        <v>139</v>
      </c>
      <c r="C20" s="81"/>
      <c r="D20" s="81"/>
      <c r="E20" s="82"/>
      <c r="F20" s="22">
        <v>519779</v>
      </c>
      <c r="G20" s="22">
        <v>519779</v>
      </c>
      <c r="H20" s="22">
        <v>519779</v>
      </c>
      <c r="I20" s="22">
        <v>519779</v>
      </c>
      <c r="J20" s="22">
        <v>519779</v>
      </c>
      <c r="K20" s="22">
        <v>538758</v>
      </c>
      <c r="L20" s="22">
        <v>186800</v>
      </c>
      <c r="M20" s="22">
        <v>224400</v>
      </c>
      <c r="N20" s="22">
        <v>810592</v>
      </c>
      <c r="O20" s="22">
        <v>638345</v>
      </c>
      <c r="P20" s="22">
        <v>619779</v>
      </c>
      <c r="Q20" s="22">
        <v>619780</v>
      </c>
      <c r="R20" s="15">
        <f>SUM(F20:Q20)</f>
        <v>6237349</v>
      </c>
    </row>
    <row r="21" spans="1:18" ht="36.75" customHeight="1" thickBot="1">
      <c r="A21" s="21" t="s">
        <v>162</v>
      </c>
      <c r="B21" s="80" t="s">
        <v>138</v>
      </c>
      <c r="C21" s="81"/>
      <c r="D21" s="81"/>
      <c r="E21" s="82"/>
      <c r="F21" s="22">
        <v>249945</v>
      </c>
      <c r="G21" s="22">
        <v>249945</v>
      </c>
      <c r="H21" s="22">
        <v>249945</v>
      </c>
      <c r="I21" s="22">
        <v>249945</v>
      </c>
      <c r="J21" s="22">
        <v>317940</v>
      </c>
      <c r="K21" s="22">
        <v>1263240</v>
      </c>
      <c r="L21" s="22">
        <v>28000</v>
      </c>
      <c r="M21" s="22">
        <v>28000</v>
      </c>
      <c r="N21" s="22">
        <f>N19-N20</f>
        <v>37132</v>
      </c>
      <c r="O21" s="22">
        <f>O19-O20</f>
        <v>209379</v>
      </c>
      <c r="P21" s="22">
        <f>P19-P20</f>
        <v>227945</v>
      </c>
      <c r="Q21" s="22">
        <f>Q19-Q20</f>
        <v>227944</v>
      </c>
      <c r="R21" s="15">
        <f>SUM(F21:Q21)</f>
        <v>3339360</v>
      </c>
    </row>
    <row r="22" spans="1:18" s="1" customFormat="1" ht="34.5" customHeight="1" thickBot="1">
      <c r="A22" s="21" t="s">
        <v>192</v>
      </c>
      <c r="B22" s="80" t="s">
        <v>160</v>
      </c>
      <c r="C22" s="81"/>
      <c r="D22" s="81"/>
      <c r="E22" s="8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15">
        <f>SUM(F22:Q22)</f>
        <v>0</v>
      </c>
    </row>
    <row r="23" spans="1:18" ht="36.75" customHeight="1" thickBot="1">
      <c r="A23" s="19" t="s">
        <v>22</v>
      </c>
      <c r="B23" s="87" t="s">
        <v>23</v>
      </c>
      <c r="C23" s="93"/>
      <c r="D23" s="93"/>
      <c r="E23" s="94"/>
      <c r="F23" s="23">
        <f>F24+F25</f>
        <v>155484</v>
      </c>
      <c r="G23" s="23">
        <f>G24+G25</f>
        <v>155484</v>
      </c>
      <c r="H23" s="23">
        <f>H24+H25</f>
        <v>155484</v>
      </c>
      <c r="I23" s="23">
        <f>I24+I25</f>
        <v>155484</v>
      </c>
      <c r="J23" s="23">
        <f>J24+J25</f>
        <v>169220</v>
      </c>
      <c r="K23" s="23">
        <f>K24+K25</f>
        <v>364003</v>
      </c>
      <c r="L23" s="23">
        <v>46218</v>
      </c>
      <c r="M23" s="23">
        <v>53813</v>
      </c>
      <c r="N23" s="23">
        <f>N24+N25</f>
        <v>165584</v>
      </c>
      <c r="O23" s="23">
        <v>171240</v>
      </c>
      <c r="P23" s="23">
        <v>171240</v>
      </c>
      <c r="Q23" s="23">
        <v>171241</v>
      </c>
      <c r="R23" s="13">
        <f>SUM(F23:Q23)</f>
        <v>1934495</v>
      </c>
    </row>
    <row r="24" spans="1:18" s="1" customFormat="1" ht="24.75" customHeight="1" thickBot="1">
      <c r="A24" s="21" t="s">
        <v>163</v>
      </c>
      <c r="B24" s="80" t="s">
        <v>139</v>
      </c>
      <c r="C24" s="81"/>
      <c r="D24" s="81"/>
      <c r="E24" s="82"/>
      <c r="F24" s="22">
        <v>104995</v>
      </c>
      <c r="G24" s="22">
        <v>104995</v>
      </c>
      <c r="H24" s="22">
        <v>104995</v>
      </c>
      <c r="I24" s="22">
        <v>104995</v>
      </c>
      <c r="J24" s="22">
        <v>104996</v>
      </c>
      <c r="K24" s="22">
        <v>108829</v>
      </c>
      <c r="L24" s="22">
        <v>40562</v>
      </c>
      <c r="M24" s="22">
        <v>48157</v>
      </c>
      <c r="N24" s="22">
        <v>158084</v>
      </c>
      <c r="O24" s="22">
        <v>128946</v>
      </c>
      <c r="P24" s="22">
        <v>125195</v>
      </c>
      <c r="Q24" s="22">
        <v>125196</v>
      </c>
      <c r="R24" s="15">
        <f>SUM(F24:Q24)</f>
        <v>1259945</v>
      </c>
    </row>
    <row r="25" spans="1:18" s="1" customFormat="1" ht="36.75" customHeight="1" thickBot="1">
      <c r="A25" s="21" t="s">
        <v>164</v>
      </c>
      <c r="B25" s="80" t="s">
        <v>138</v>
      </c>
      <c r="C25" s="81"/>
      <c r="D25" s="81"/>
      <c r="E25" s="82"/>
      <c r="F25" s="22">
        <v>50489</v>
      </c>
      <c r="G25" s="22">
        <v>50489</v>
      </c>
      <c r="H25" s="22">
        <v>50489</v>
      </c>
      <c r="I25" s="22">
        <v>50489</v>
      </c>
      <c r="J25" s="22">
        <v>64224</v>
      </c>
      <c r="K25" s="22">
        <v>255174</v>
      </c>
      <c r="L25" s="22">
        <f aca="true" t="shared" si="4" ref="L25:Q25">L23-L24</f>
        <v>5656</v>
      </c>
      <c r="M25" s="22">
        <f>M23-M24</f>
        <v>5656</v>
      </c>
      <c r="N25" s="22">
        <v>7500</v>
      </c>
      <c r="O25" s="22">
        <f>O23-O24</f>
        <v>42294</v>
      </c>
      <c r="P25" s="22">
        <f t="shared" si="4"/>
        <v>46045</v>
      </c>
      <c r="Q25" s="22">
        <f t="shared" si="4"/>
        <v>46045</v>
      </c>
      <c r="R25" s="15">
        <f>SUM(F25:Q25)</f>
        <v>674550</v>
      </c>
    </row>
    <row r="26" spans="1:18" s="1" customFormat="1" ht="33.75" customHeight="1" thickBot="1">
      <c r="A26" s="21" t="s">
        <v>191</v>
      </c>
      <c r="B26" s="80" t="s">
        <v>160</v>
      </c>
      <c r="C26" s="81"/>
      <c r="D26" s="81"/>
      <c r="E26" s="8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15">
        <f>SUM(F26:Q26)</f>
        <v>0</v>
      </c>
    </row>
    <row r="27" spans="1:20" ht="33" customHeight="1" thickBot="1">
      <c r="A27" s="19" t="s">
        <v>24</v>
      </c>
      <c r="B27" s="87" t="s">
        <v>25</v>
      </c>
      <c r="C27" s="88"/>
      <c r="D27" s="88"/>
      <c r="E27" s="89"/>
      <c r="F27" s="23">
        <f>F30+F31+F32</f>
        <v>7500</v>
      </c>
      <c r="G27" s="23">
        <f aca="true" t="shared" si="5" ref="G27:Q27">G30+G31+G32</f>
        <v>4500</v>
      </c>
      <c r="H27" s="23">
        <f t="shared" si="5"/>
        <v>4500</v>
      </c>
      <c r="I27" s="23">
        <f t="shared" si="5"/>
        <v>4500</v>
      </c>
      <c r="J27" s="23">
        <f t="shared" si="5"/>
        <v>4500</v>
      </c>
      <c r="K27" s="23">
        <f t="shared" si="5"/>
        <v>4500</v>
      </c>
      <c r="L27" s="23">
        <f t="shared" si="5"/>
        <v>4500</v>
      </c>
      <c r="M27" s="23">
        <f t="shared" si="5"/>
        <v>4500</v>
      </c>
      <c r="N27" s="23">
        <f t="shared" si="5"/>
        <v>4500</v>
      </c>
      <c r="O27" s="23">
        <f t="shared" si="5"/>
        <v>4500</v>
      </c>
      <c r="P27" s="23">
        <f t="shared" si="5"/>
        <v>4500</v>
      </c>
      <c r="Q27" s="23">
        <f t="shared" si="5"/>
        <v>4500</v>
      </c>
      <c r="R27" s="13">
        <f>SUM(F27:Q27)</f>
        <v>57000</v>
      </c>
      <c r="T27" s="45"/>
    </row>
    <row r="28" spans="1:18" s="1" customFormat="1" ht="30" customHeight="1" thickBot="1">
      <c r="A28" s="21" t="s">
        <v>136</v>
      </c>
      <c r="B28" s="80" t="s">
        <v>138</v>
      </c>
      <c r="C28" s="81"/>
      <c r="D28" s="81"/>
      <c r="E28" s="82"/>
      <c r="F28" s="46">
        <v>7500</v>
      </c>
      <c r="G28" s="46">
        <v>4500</v>
      </c>
      <c r="H28" s="46">
        <v>4500</v>
      </c>
      <c r="I28" s="46">
        <v>4500</v>
      </c>
      <c r="J28" s="46">
        <v>4500</v>
      </c>
      <c r="K28" s="46">
        <v>4500</v>
      </c>
      <c r="L28" s="46">
        <v>4500</v>
      </c>
      <c r="M28" s="46">
        <v>4500</v>
      </c>
      <c r="N28" s="46">
        <v>4500</v>
      </c>
      <c r="O28" s="46">
        <v>4500</v>
      </c>
      <c r="P28" s="46">
        <v>4500</v>
      </c>
      <c r="Q28" s="46">
        <v>4500</v>
      </c>
      <c r="R28" s="15">
        <f>SUM(F28:Q28)</f>
        <v>57000</v>
      </c>
    </row>
    <row r="29" spans="1:18" s="1" customFormat="1" ht="23.25" customHeight="1" thickBot="1">
      <c r="A29" s="21" t="s">
        <v>137</v>
      </c>
      <c r="B29" s="80" t="s">
        <v>139</v>
      </c>
      <c r="C29" s="81"/>
      <c r="D29" s="81"/>
      <c r="E29" s="82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15"/>
    </row>
    <row r="30" spans="1:18" ht="21" customHeight="1" thickBot="1">
      <c r="A30" s="21" t="s">
        <v>26</v>
      </c>
      <c r="B30" s="84" t="s">
        <v>27</v>
      </c>
      <c r="C30" s="85"/>
      <c r="D30" s="85"/>
      <c r="E30" s="86"/>
      <c r="F30" s="46">
        <v>2281</v>
      </c>
      <c r="G30" s="46">
        <v>2281</v>
      </c>
      <c r="H30" s="46">
        <v>2281</v>
      </c>
      <c r="I30" s="46">
        <v>2281</v>
      </c>
      <c r="J30" s="46">
        <v>2281</v>
      </c>
      <c r="K30" s="46">
        <v>2281</v>
      </c>
      <c r="L30" s="46">
        <v>2281</v>
      </c>
      <c r="M30" s="46">
        <v>2281</v>
      </c>
      <c r="N30" s="46">
        <v>2281</v>
      </c>
      <c r="O30" s="46">
        <v>2281</v>
      </c>
      <c r="P30" s="46">
        <v>2281</v>
      </c>
      <c r="Q30" s="46">
        <v>2281</v>
      </c>
      <c r="R30" s="15">
        <f>SUM(F30:Q30)</f>
        <v>27372</v>
      </c>
    </row>
    <row r="31" spans="1:18" ht="21.75" customHeight="1" thickBot="1">
      <c r="A31" s="21" t="s">
        <v>28</v>
      </c>
      <c r="B31" s="84" t="s">
        <v>29</v>
      </c>
      <c r="C31" s="85"/>
      <c r="D31" s="85"/>
      <c r="E31" s="86"/>
      <c r="F31" s="46">
        <v>2219</v>
      </c>
      <c r="G31" s="46">
        <v>2219</v>
      </c>
      <c r="H31" s="46">
        <v>2219</v>
      </c>
      <c r="I31" s="46">
        <v>2219</v>
      </c>
      <c r="J31" s="46">
        <v>2219</v>
      </c>
      <c r="K31" s="46">
        <v>2219</v>
      </c>
      <c r="L31" s="46">
        <v>2219</v>
      </c>
      <c r="M31" s="46">
        <v>2219</v>
      </c>
      <c r="N31" s="46">
        <v>2219</v>
      </c>
      <c r="O31" s="46">
        <v>2219</v>
      </c>
      <c r="P31" s="46">
        <v>2219</v>
      </c>
      <c r="Q31" s="46">
        <v>2219</v>
      </c>
      <c r="R31" s="15">
        <f>SUM(F31:Q31)</f>
        <v>26628</v>
      </c>
    </row>
    <row r="32" spans="1:18" ht="21.75" customHeight="1" thickBot="1">
      <c r="A32" s="21" t="s">
        <v>30</v>
      </c>
      <c r="B32" s="84" t="s">
        <v>128</v>
      </c>
      <c r="C32" s="85"/>
      <c r="D32" s="85"/>
      <c r="E32" s="86"/>
      <c r="F32" s="46">
        <v>3000</v>
      </c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15">
        <f>SUM(F32:Q32)</f>
        <v>3000</v>
      </c>
    </row>
    <row r="33" spans="1:18" ht="39.75" customHeight="1" thickBot="1">
      <c r="A33" s="19" t="s">
        <v>31</v>
      </c>
      <c r="B33" s="87" t="s">
        <v>216</v>
      </c>
      <c r="C33" s="93"/>
      <c r="D33" s="93"/>
      <c r="E33" s="94"/>
      <c r="F33" s="23">
        <f>F37+F38</f>
        <v>222600</v>
      </c>
      <c r="G33" s="23">
        <f aca="true" t="shared" si="6" ref="G33:Q33">G37+G38</f>
        <v>210000</v>
      </c>
      <c r="H33" s="23">
        <f t="shared" si="6"/>
        <v>172600</v>
      </c>
      <c r="I33" s="23">
        <f t="shared" si="6"/>
        <v>210000</v>
      </c>
      <c r="J33" s="23">
        <f t="shared" si="6"/>
        <v>210000</v>
      </c>
      <c r="K33" s="23">
        <f t="shared" si="6"/>
        <v>110000</v>
      </c>
      <c r="L33" s="23">
        <f t="shared" si="6"/>
        <v>0</v>
      </c>
      <c r="M33" s="23">
        <f t="shared" si="6"/>
        <v>0</v>
      </c>
      <c r="N33" s="23">
        <f t="shared" si="6"/>
        <v>227600</v>
      </c>
      <c r="O33" s="23">
        <f t="shared" si="6"/>
        <v>215000</v>
      </c>
      <c r="P33" s="23">
        <f t="shared" si="6"/>
        <v>215000</v>
      </c>
      <c r="Q33" s="23">
        <f t="shared" si="6"/>
        <v>215000</v>
      </c>
      <c r="R33" s="13">
        <f>SUM(F33:Q33)</f>
        <v>2007800</v>
      </c>
    </row>
    <row r="34" spans="1:18" s="1" customFormat="1" ht="33.75" customHeight="1" thickBot="1">
      <c r="A34" s="21" t="s">
        <v>188</v>
      </c>
      <c r="B34" s="80" t="s">
        <v>138</v>
      </c>
      <c r="C34" s="81"/>
      <c r="D34" s="81"/>
      <c r="E34" s="82"/>
      <c r="F34" s="46">
        <f>F37+F38</f>
        <v>222600</v>
      </c>
      <c r="G34" s="46">
        <f aca="true" t="shared" si="7" ref="G34:Q34">G37+G38</f>
        <v>210000</v>
      </c>
      <c r="H34" s="46">
        <f t="shared" si="7"/>
        <v>172600</v>
      </c>
      <c r="I34" s="46">
        <f t="shared" si="7"/>
        <v>210000</v>
      </c>
      <c r="J34" s="46">
        <f t="shared" si="7"/>
        <v>210000</v>
      </c>
      <c r="K34" s="46">
        <f>K37+K38</f>
        <v>110000</v>
      </c>
      <c r="L34" s="46">
        <f t="shared" si="7"/>
        <v>0</v>
      </c>
      <c r="M34" s="46">
        <f t="shared" si="7"/>
        <v>0</v>
      </c>
      <c r="N34" s="46">
        <f t="shared" si="7"/>
        <v>227600</v>
      </c>
      <c r="O34" s="46">
        <f t="shared" si="7"/>
        <v>215000</v>
      </c>
      <c r="P34" s="46">
        <f t="shared" si="7"/>
        <v>215000</v>
      </c>
      <c r="Q34" s="46">
        <f t="shared" si="7"/>
        <v>215000</v>
      </c>
      <c r="R34" s="15">
        <f>SUM(F34:Q34)</f>
        <v>2007800</v>
      </c>
    </row>
    <row r="35" spans="1:18" s="1" customFormat="1" ht="28.5" customHeight="1" thickBot="1">
      <c r="A35" s="21" t="s">
        <v>189</v>
      </c>
      <c r="B35" s="80" t="s">
        <v>139</v>
      </c>
      <c r="C35" s="81"/>
      <c r="D35" s="81"/>
      <c r="E35" s="82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15"/>
    </row>
    <row r="36" spans="1:18" s="1" customFormat="1" ht="30.75" customHeight="1" thickBot="1">
      <c r="A36" s="21" t="s">
        <v>190</v>
      </c>
      <c r="B36" s="80" t="s">
        <v>160</v>
      </c>
      <c r="C36" s="81"/>
      <c r="D36" s="81"/>
      <c r="E36" s="82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15"/>
    </row>
    <row r="37" spans="1:18" ht="30" customHeight="1" thickBot="1">
      <c r="A37" s="21" t="s">
        <v>32</v>
      </c>
      <c r="B37" s="112" t="s">
        <v>33</v>
      </c>
      <c r="C37" s="113"/>
      <c r="D37" s="113"/>
      <c r="E37" s="114"/>
      <c r="F37" s="46">
        <v>210000</v>
      </c>
      <c r="G37" s="46">
        <v>210000</v>
      </c>
      <c r="H37" s="46">
        <v>160000</v>
      </c>
      <c r="I37" s="46">
        <v>210000</v>
      </c>
      <c r="J37" s="46">
        <v>210000</v>
      </c>
      <c r="K37" s="46">
        <v>110000</v>
      </c>
      <c r="L37" s="46">
        <v>0</v>
      </c>
      <c r="M37" s="46">
        <v>0</v>
      </c>
      <c r="N37" s="46">
        <v>215000</v>
      </c>
      <c r="O37" s="46">
        <v>215000</v>
      </c>
      <c r="P37" s="46">
        <v>215000</v>
      </c>
      <c r="Q37" s="46">
        <v>215000</v>
      </c>
      <c r="R37" s="15">
        <f>SUM(F37:Q37)</f>
        <v>1970000</v>
      </c>
    </row>
    <row r="38" spans="1:18" ht="30" customHeight="1" thickBot="1">
      <c r="A38" s="21" t="s">
        <v>34</v>
      </c>
      <c r="B38" s="104" t="s">
        <v>35</v>
      </c>
      <c r="C38" s="105"/>
      <c r="D38" s="105"/>
      <c r="E38" s="106"/>
      <c r="F38" s="46">
        <v>12600</v>
      </c>
      <c r="G38" s="46"/>
      <c r="H38" s="46">
        <v>12600</v>
      </c>
      <c r="I38" s="46"/>
      <c r="J38" s="46"/>
      <c r="K38" s="46"/>
      <c r="L38" s="46"/>
      <c r="M38" s="46"/>
      <c r="N38" s="46">
        <v>12600</v>
      </c>
      <c r="O38" s="46"/>
      <c r="P38" s="46"/>
      <c r="Q38" s="46"/>
      <c r="R38" s="15">
        <f>SUM(F38:Q38)</f>
        <v>37800</v>
      </c>
    </row>
    <row r="39" spans="1:18" ht="51" customHeight="1" thickBot="1">
      <c r="A39" s="19" t="s">
        <v>36</v>
      </c>
      <c r="B39" s="87" t="s">
        <v>37</v>
      </c>
      <c r="C39" s="93"/>
      <c r="D39" s="93"/>
      <c r="E39" s="94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13">
        <f>SUM(F39:Q39)</f>
        <v>0</v>
      </c>
    </row>
    <row r="40" spans="1:18" s="1" customFormat="1" ht="30.75" customHeight="1" thickBot="1">
      <c r="A40" s="21" t="s">
        <v>186</v>
      </c>
      <c r="B40" s="80" t="s">
        <v>138</v>
      </c>
      <c r="C40" s="81"/>
      <c r="D40" s="81"/>
      <c r="E40" s="82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13"/>
    </row>
    <row r="41" spans="1:18" s="1" customFormat="1" ht="24" customHeight="1" thickBot="1">
      <c r="A41" s="21" t="s">
        <v>187</v>
      </c>
      <c r="B41" s="80" t="s">
        <v>160</v>
      </c>
      <c r="C41" s="81"/>
      <c r="D41" s="81"/>
      <c r="E41" s="82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13"/>
    </row>
    <row r="42" spans="1:18" ht="53.25" customHeight="1" thickBot="1">
      <c r="A42" s="19" t="s">
        <v>38</v>
      </c>
      <c r="B42" s="87" t="s">
        <v>39</v>
      </c>
      <c r="C42" s="88"/>
      <c r="D42" s="88"/>
      <c r="E42" s="89"/>
      <c r="F42" s="23">
        <f>SUM(F47:F51)</f>
        <v>296300</v>
      </c>
      <c r="G42" s="23">
        <f>SUM(G47:G51)</f>
        <v>285600</v>
      </c>
      <c r="H42" s="23">
        <f aca="true" t="shared" si="8" ref="H42:Q42">SUM(H47:H51)</f>
        <v>245600</v>
      </c>
      <c r="I42" s="23">
        <f t="shared" si="8"/>
        <v>160600</v>
      </c>
      <c r="J42" s="23">
        <f t="shared" si="8"/>
        <v>76300</v>
      </c>
      <c r="K42" s="23">
        <f t="shared" si="8"/>
        <v>51900</v>
      </c>
      <c r="L42" s="23">
        <f t="shared" si="8"/>
        <v>26100</v>
      </c>
      <c r="M42" s="23">
        <f t="shared" si="8"/>
        <v>26100</v>
      </c>
      <c r="N42" s="23">
        <f>SUM(N47:N51)</f>
        <v>71000</v>
      </c>
      <c r="O42" s="23">
        <f t="shared" si="8"/>
        <v>181000</v>
      </c>
      <c r="P42" s="23">
        <f t="shared" si="8"/>
        <v>251000</v>
      </c>
      <c r="Q42" s="23">
        <f t="shared" si="8"/>
        <v>321000</v>
      </c>
      <c r="R42" s="23">
        <f>SUM(F42:Q42)</f>
        <v>1992500</v>
      </c>
    </row>
    <row r="43" spans="1:18" s="1" customFormat="1" ht="39" customHeight="1" thickBot="1">
      <c r="A43" s="21" t="s">
        <v>140</v>
      </c>
      <c r="B43" s="80" t="s">
        <v>138</v>
      </c>
      <c r="C43" s="81"/>
      <c r="D43" s="81"/>
      <c r="E43" s="82"/>
      <c r="F43" s="46">
        <f>F47+F48+F50+F51-F46</f>
        <v>286000</v>
      </c>
      <c r="G43" s="46">
        <f aca="true" t="shared" si="9" ref="G43:P43">G47+G48+G50+G51-G46</f>
        <v>275300</v>
      </c>
      <c r="H43" s="46">
        <f t="shared" si="9"/>
        <v>235300</v>
      </c>
      <c r="I43" s="46">
        <f t="shared" si="9"/>
        <v>150800</v>
      </c>
      <c r="J43" s="46">
        <f>J47+J48+J50+J51-J46</f>
        <v>69000</v>
      </c>
      <c r="K43" s="46">
        <f t="shared" si="9"/>
        <v>46300</v>
      </c>
      <c r="L43" s="46">
        <f t="shared" si="9"/>
        <v>23500</v>
      </c>
      <c r="M43" s="46">
        <f t="shared" si="9"/>
        <v>23500</v>
      </c>
      <c r="N43" s="46">
        <f t="shared" si="9"/>
        <v>60800</v>
      </c>
      <c r="O43" s="46">
        <f t="shared" si="9"/>
        <v>170000</v>
      </c>
      <c r="P43" s="46">
        <f t="shared" si="9"/>
        <v>240000</v>
      </c>
      <c r="Q43" s="46">
        <f>Q47+Q48+Q50+Q51-Q46</f>
        <v>310000</v>
      </c>
      <c r="R43" s="15">
        <f>SUM(F43:Q43)</f>
        <v>1890500</v>
      </c>
    </row>
    <row r="44" spans="1:21" s="1" customFormat="1" ht="34.5" customHeight="1" thickBot="1">
      <c r="A44" s="21" t="s">
        <v>185</v>
      </c>
      <c r="B44" s="80" t="s">
        <v>141</v>
      </c>
      <c r="C44" s="81"/>
      <c r="D44" s="81"/>
      <c r="E44" s="82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13"/>
      <c r="U44" s="45"/>
    </row>
    <row r="45" spans="1:21" s="1" customFormat="1" ht="26.25" customHeight="1" thickBot="1">
      <c r="A45" s="21" t="s">
        <v>199</v>
      </c>
      <c r="B45" s="80" t="s">
        <v>160</v>
      </c>
      <c r="C45" s="81"/>
      <c r="D45" s="81"/>
      <c r="E45" s="82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13"/>
      <c r="U45" s="45"/>
    </row>
    <row r="46" spans="1:18" s="1" customFormat="1" ht="34.5" customHeight="1" thickBot="1">
      <c r="A46" s="47" t="s">
        <v>200</v>
      </c>
      <c r="B46" s="80" t="s">
        <v>198</v>
      </c>
      <c r="C46" s="81"/>
      <c r="D46" s="81"/>
      <c r="E46" s="82"/>
      <c r="F46" s="46">
        <v>10300</v>
      </c>
      <c r="G46" s="46">
        <v>10300</v>
      </c>
      <c r="H46" s="46">
        <v>10300</v>
      </c>
      <c r="I46" s="46">
        <v>9800</v>
      </c>
      <c r="J46" s="46">
        <v>7300</v>
      </c>
      <c r="K46" s="46">
        <v>5600</v>
      </c>
      <c r="L46" s="46">
        <v>2600</v>
      </c>
      <c r="M46" s="46">
        <v>2600</v>
      </c>
      <c r="N46" s="46">
        <v>10200</v>
      </c>
      <c r="O46" s="46">
        <v>11000</v>
      </c>
      <c r="P46" s="46">
        <v>11000</v>
      </c>
      <c r="Q46" s="46">
        <v>11000</v>
      </c>
      <c r="R46" s="46">
        <f>SUM(F46:Q46)</f>
        <v>102000</v>
      </c>
    </row>
    <row r="47" spans="1:18" ht="36.75" customHeight="1" thickBot="1">
      <c r="A47" s="21" t="s">
        <v>40</v>
      </c>
      <c r="B47" s="84" t="s">
        <v>41</v>
      </c>
      <c r="C47" s="85"/>
      <c r="D47" s="85"/>
      <c r="E47" s="86"/>
      <c r="F47" s="46">
        <v>60000</v>
      </c>
      <c r="G47" s="46">
        <v>60000</v>
      </c>
      <c r="H47" s="46">
        <v>55000</v>
      </c>
      <c r="I47" s="46">
        <v>50000</v>
      </c>
      <c r="J47" s="46">
        <v>40000</v>
      </c>
      <c r="K47" s="46">
        <v>40000</v>
      </c>
      <c r="L47" s="46">
        <v>20000</v>
      </c>
      <c r="M47" s="46">
        <v>20000</v>
      </c>
      <c r="N47" s="46">
        <v>60000</v>
      </c>
      <c r="O47" s="46">
        <v>60000</v>
      </c>
      <c r="P47" s="46">
        <v>60000</v>
      </c>
      <c r="Q47" s="46">
        <v>70000</v>
      </c>
      <c r="R47" s="15">
        <f>SUM(F47:Q47)</f>
        <v>595000</v>
      </c>
    </row>
    <row r="48" spans="1:18" ht="28.5" customHeight="1" thickBot="1">
      <c r="A48" s="21" t="s">
        <v>42</v>
      </c>
      <c r="B48" s="84" t="s">
        <v>43</v>
      </c>
      <c r="C48" s="85"/>
      <c r="D48" s="85"/>
      <c r="E48" s="86"/>
      <c r="F48" s="46">
        <v>232000</v>
      </c>
      <c r="G48" s="46">
        <v>215000</v>
      </c>
      <c r="H48" s="46">
        <v>180000</v>
      </c>
      <c r="I48" s="46">
        <v>100000</v>
      </c>
      <c r="J48" s="46">
        <v>25000</v>
      </c>
      <c r="K48" s="46"/>
      <c r="L48" s="46"/>
      <c r="M48" s="46"/>
      <c r="N48" s="46"/>
      <c r="O48" s="46">
        <v>110000</v>
      </c>
      <c r="P48" s="46">
        <v>180000</v>
      </c>
      <c r="Q48" s="46">
        <v>240000</v>
      </c>
      <c r="R48" s="15">
        <f>SUM(F48:Q48)</f>
        <v>1282000</v>
      </c>
    </row>
    <row r="49" spans="1:19" ht="27" customHeight="1" thickBot="1">
      <c r="A49" s="21" t="s">
        <v>44</v>
      </c>
      <c r="B49" s="84" t="s">
        <v>45</v>
      </c>
      <c r="C49" s="85"/>
      <c r="D49" s="85"/>
      <c r="E49" s="8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15">
        <f>SUM(F49:Q49)</f>
        <v>0</v>
      </c>
      <c r="S49" s="1"/>
    </row>
    <row r="50" spans="1:19" ht="26.25" customHeight="1" thickBot="1">
      <c r="A50" s="21" t="s">
        <v>46</v>
      </c>
      <c r="B50" s="159" t="s">
        <v>47</v>
      </c>
      <c r="C50" s="160"/>
      <c r="D50" s="160"/>
      <c r="E50" s="161"/>
      <c r="F50" s="46">
        <v>2300</v>
      </c>
      <c r="G50" s="46">
        <v>5600</v>
      </c>
      <c r="H50" s="46">
        <v>5600</v>
      </c>
      <c r="I50" s="46">
        <v>5600</v>
      </c>
      <c r="J50" s="46">
        <v>6000</v>
      </c>
      <c r="K50" s="46">
        <v>6300</v>
      </c>
      <c r="L50" s="46">
        <v>3200</v>
      </c>
      <c r="M50" s="46">
        <v>3200</v>
      </c>
      <c r="N50" s="46">
        <v>5900</v>
      </c>
      <c r="O50" s="46">
        <v>5900</v>
      </c>
      <c r="P50" s="46">
        <v>5900</v>
      </c>
      <c r="Q50" s="46">
        <v>5900</v>
      </c>
      <c r="R50" s="15">
        <f>SUM(F50:Q50)</f>
        <v>61400</v>
      </c>
      <c r="S50" s="1"/>
    </row>
    <row r="51" spans="1:19" ht="37.5" customHeight="1" thickBot="1">
      <c r="A51" s="21" t="s">
        <v>48</v>
      </c>
      <c r="B51" s="84" t="s">
        <v>49</v>
      </c>
      <c r="C51" s="85"/>
      <c r="D51" s="85"/>
      <c r="E51" s="86"/>
      <c r="F51" s="46">
        <v>2000</v>
      </c>
      <c r="G51" s="46">
        <v>5000</v>
      </c>
      <c r="H51" s="46">
        <v>5000</v>
      </c>
      <c r="I51" s="46">
        <v>5000</v>
      </c>
      <c r="J51" s="46">
        <v>5300</v>
      </c>
      <c r="K51" s="46">
        <v>5600</v>
      </c>
      <c r="L51" s="46">
        <v>2900</v>
      </c>
      <c r="M51" s="46">
        <v>2900</v>
      </c>
      <c r="N51" s="46">
        <v>5100</v>
      </c>
      <c r="O51" s="46">
        <v>5100</v>
      </c>
      <c r="P51" s="46">
        <v>5100</v>
      </c>
      <c r="Q51" s="46">
        <v>5100</v>
      </c>
      <c r="R51" s="15">
        <f>SUM(F51:Q51)</f>
        <v>54100</v>
      </c>
      <c r="S51" s="1"/>
    </row>
    <row r="52" spans="1:19" ht="54" customHeight="1" thickBot="1">
      <c r="A52" s="19" t="s">
        <v>50</v>
      </c>
      <c r="B52" s="95" t="s">
        <v>205</v>
      </c>
      <c r="C52" s="96"/>
      <c r="D52" s="96"/>
      <c r="E52" s="97"/>
      <c r="F52" s="23">
        <v>202000</v>
      </c>
      <c r="G52" s="23">
        <v>25000</v>
      </c>
      <c r="H52" s="23">
        <v>50000</v>
      </c>
      <c r="I52" s="23"/>
      <c r="J52" s="23"/>
      <c r="K52" s="23">
        <v>30000</v>
      </c>
      <c r="L52" s="23">
        <v>32000</v>
      </c>
      <c r="M52" s="23"/>
      <c r="N52" s="23"/>
      <c r="O52" s="23"/>
      <c r="P52" s="23"/>
      <c r="Q52" s="23"/>
      <c r="R52" s="13">
        <f>SUM(F52:Q52)</f>
        <v>339000</v>
      </c>
      <c r="S52" s="1"/>
    </row>
    <row r="53" spans="1:18" s="1" customFormat="1" ht="32.25" customHeight="1" thickBot="1">
      <c r="A53" s="21" t="s">
        <v>183</v>
      </c>
      <c r="B53" s="80" t="s">
        <v>138</v>
      </c>
      <c r="C53" s="81"/>
      <c r="D53" s="81"/>
      <c r="E53" s="82"/>
      <c r="F53" s="46">
        <v>202000</v>
      </c>
      <c r="G53" s="46">
        <v>25000</v>
      </c>
      <c r="H53" s="46">
        <v>50000</v>
      </c>
      <c r="I53" s="23"/>
      <c r="J53" s="23"/>
      <c r="K53" s="46">
        <v>30000</v>
      </c>
      <c r="L53" s="46">
        <v>32000</v>
      </c>
      <c r="M53" s="23"/>
      <c r="N53" s="23"/>
      <c r="O53" s="23"/>
      <c r="P53" s="23"/>
      <c r="Q53" s="23"/>
      <c r="R53" s="15">
        <f>SUM(F53:Q53)</f>
        <v>339000</v>
      </c>
    </row>
    <row r="54" spans="1:18" s="1" customFormat="1" ht="47.25" customHeight="1" thickBot="1">
      <c r="A54" s="21" t="s">
        <v>204</v>
      </c>
      <c r="B54" s="80" t="s">
        <v>144</v>
      </c>
      <c r="C54" s="81"/>
      <c r="D54" s="81"/>
      <c r="E54" s="82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13"/>
    </row>
    <row r="55" spans="1:19" ht="30" customHeight="1" thickBot="1">
      <c r="A55" s="52" t="s">
        <v>51</v>
      </c>
      <c r="B55" s="98" t="s">
        <v>52</v>
      </c>
      <c r="C55" s="99"/>
      <c r="D55" s="99"/>
      <c r="E55" s="100"/>
      <c r="F55" s="23">
        <v>15000</v>
      </c>
      <c r="G55" s="23"/>
      <c r="H55" s="23"/>
      <c r="I55" s="23"/>
      <c r="J55" s="23"/>
      <c r="K55" s="23">
        <v>50000</v>
      </c>
      <c r="L55" s="23">
        <v>60000</v>
      </c>
      <c r="M55" s="23"/>
      <c r="N55" s="23"/>
      <c r="O55" s="23"/>
      <c r="P55" s="23"/>
      <c r="Q55" s="23"/>
      <c r="R55" s="13">
        <f>SUM(F55:Q55)</f>
        <v>125000</v>
      </c>
      <c r="S55" s="1"/>
    </row>
    <row r="56" spans="1:18" s="1" customFormat="1" ht="32.25" customHeight="1" thickBot="1">
      <c r="A56" s="21" t="s">
        <v>143</v>
      </c>
      <c r="B56" s="80" t="s">
        <v>138</v>
      </c>
      <c r="C56" s="81"/>
      <c r="D56" s="81"/>
      <c r="E56" s="82"/>
      <c r="F56" s="46">
        <v>15000</v>
      </c>
      <c r="G56" s="23"/>
      <c r="H56" s="23"/>
      <c r="I56" s="23"/>
      <c r="J56" s="23"/>
      <c r="K56" s="46">
        <v>50000</v>
      </c>
      <c r="L56" s="46">
        <v>60000</v>
      </c>
      <c r="M56" s="23"/>
      <c r="N56" s="23"/>
      <c r="O56" s="23"/>
      <c r="P56" s="23"/>
      <c r="Q56" s="23"/>
      <c r="R56" s="15">
        <f>SUM(F56:Q56)</f>
        <v>125000</v>
      </c>
    </row>
    <row r="57" spans="1:18" s="1" customFormat="1" ht="45.75" customHeight="1" thickBot="1">
      <c r="A57" s="21" t="s">
        <v>165</v>
      </c>
      <c r="B57" s="80" t="s">
        <v>144</v>
      </c>
      <c r="C57" s="81"/>
      <c r="D57" s="81"/>
      <c r="E57" s="82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13"/>
    </row>
    <row r="58" spans="1:18" s="1" customFormat="1" ht="28.5" customHeight="1" thickBot="1">
      <c r="A58" s="21" t="s">
        <v>182</v>
      </c>
      <c r="B58" s="80" t="s">
        <v>160</v>
      </c>
      <c r="C58" s="81"/>
      <c r="D58" s="81"/>
      <c r="E58" s="82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13"/>
    </row>
    <row r="59" spans="1:19" ht="39.75" customHeight="1" thickBot="1">
      <c r="A59" s="19" t="s">
        <v>53</v>
      </c>
      <c r="B59" s="87" t="s">
        <v>166</v>
      </c>
      <c r="C59" s="93"/>
      <c r="D59" s="93"/>
      <c r="E59" s="94"/>
      <c r="F59" s="23">
        <v>3000</v>
      </c>
      <c r="G59" s="23">
        <v>3000</v>
      </c>
      <c r="H59" s="23">
        <v>3000</v>
      </c>
      <c r="I59" s="23">
        <v>3000</v>
      </c>
      <c r="J59" s="23">
        <v>3000</v>
      </c>
      <c r="K59" s="23">
        <v>3000</v>
      </c>
      <c r="L59" s="23"/>
      <c r="M59" s="23"/>
      <c r="N59" s="23">
        <v>3000</v>
      </c>
      <c r="O59" s="23">
        <v>3000</v>
      </c>
      <c r="P59" s="23">
        <v>3000</v>
      </c>
      <c r="Q59" s="23">
        <v>3000</v>
      </c>
      <c r="R59" s="13">
        <f>SUM(F59:Q59)</f>
        <v>30000</v>
      </c>
      <c r="S59" s="1"/>
    </row>
    <row r="60" spans="1:18" s="1" customFormat="1" ht="30.75" customHeight="1" thickBot="1">
      <c r="A60" s="21" t="s">
        <v>143</v>
      </c>
      <c r="B60" s="80" t="s">
        <v>138</v>
      </c>
      <c r="C60" s="81"/>
      <c r="D60" s="81"/>
      <c r="E60" s="82"/>
      <c r="F60" s="46">
        <v>3000</v>
      </c>
      <c r="G60" s="46">
        <v>3000</v>
      </c>
      <c r="H60" s="46">
        <v>3000</v>
      </c>
      <c r="I60" s="46">
        <v>3000</v>
      </c>
      <c r="J60" s="46">
        <v>3000</v>
      </c>
      <c r="K60" s="46">
        <v>3000</v>
      </c>
      <c r="L60" s="46"/>
      <c r="M60" s="46"/>
      <c r="N60" s="46">
        <v>3000</v>
      </c>
      <c r="O60" s="46">
        <v>3000</v>
      </c>
      <c r="P60" s="46">
        <v>3000</v>
      </c>
      <c r="Q60" s="46">
        <v>3000</v>
      </c>
      <c r="R60" s="15">
        <f>SUM(F60:Q60)</f>
        <v>30000</v>
      </c>
    </row>
    <row r="61" spans="1:18" s="1" customFormat="1" ht="26.25" customHeight="1" thickBot="1">
      <c r="A61" s="21" t="s">
        <v>182</v>
      </c>
      <c r="B61" s="80" t="s">
        <v>160</v>
      </c>
      <c r="C61" s="81"/>
      <c r="D61" s="81"/>
      <c r="E61" s="82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13"/>
    </row>
    <row r="62" spans="1:19" ht="51" customHeight="1" thickBot="1">
      <c r="A62" s="19" t="s">
        <v>54</v>
      </c>
      <c r="B62" s="90" t="s">
        <v>55</v>
      </c>
      <c r="C62" s="91"/>
      <c r="D62" s="91"/>
      <c r="E62" s="92"/>
      <c r="F62" s="23">
        <v>65000</v>
      </c>
      <c r="G62" s="23">
        <v>60000</v>
      </c>
      <c r="H62" s="23">
        <v>30000</v>
      </c>
      <c r="I62" s="23">
        <v>3000</v>
      </c>
      <c r="J62" s="23">
        <v>18000</v>
      </c>
      <c r="K62" s="23">
        <v>4000</v>
      </c>
      <c r="L62" s="23"/>
      <c r="M62" s="23">
        <v>31000</v>
      </c>
      <c r="N62" s="23">
        <v>6500</v>
      </c>
      <c r="O62" s="23">
        <v>4000</v>
      </c>
      <c r="P62" s="23">
        <v>7000</v>
      </c>
      <c r="Q62" s="23">
        <v>4000</v>
      </c>
      <c r="R62" s="13">
        <f>SUM(F62:Q62)</f>
        <v>232500</v>
      </c>
      <c r="S62" s="1"/>
    </row>
    <row r="63" spans="1:18" s="1" customFormat="1" ht="39" customHeight="1" thickBot="1">
      <c r="A63" s="21" t="s">
        <v>145</v>
      </c>
      <c r="B63" s="80" t="s">
        <v>138</v>
      </c>
      <c r="C63" s="81"/>
      <c r="D63" s="81"/>
      <c r="E63" s="82"/>
      <c r="F63" s="46">
        <v>65000</v>
      </c>
      <c r="G63" s="46">
        <v>60000</v>
      </c>
      <c r="H63" s="46">
        <v>30000</v>
      </c>
      <c r="I63" s="46">
        <v>3000</v>
      </c>
      <c r="J63" s="46">
        <v>18000</v>
      </c>
      <c r="K63" s="46">
        <v>4000</v>
      </c>
      <c r="L63" s="46"/>
      <c r="M63" s="46">
        <v>31000</v>
      </c>
      <c r="N63" s="46">
        <v>6500</v>
      </c>
      <c r="O63" s="46">
        <v>4000</v>
      </c>
      <c r="P63" s="46">
        <v>7000</v>
      </c>
      <c r="Q63" s="46">
        <v>4000</v>
      </c>
      <c r="R63" s="15">
        <f>SUM(F63:Q63)</f>
        <v>232500</v>
      </c>
    </row>
    <row r="64" spans="1:18" s="1" customFormat="1" ht="48.75" customHeight="1" thickBot="1">
      <c r="A64" s="21" t="s">
        <v>167</v>
      </c>
      <c r="B64" s="80" t="s">
        <v>144</v>
      </c>
      <c r="C64" s="81"/>
      <c r="D64" s="81"/>
      <c r="E64" s="82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13"/>
    </row>
    <row r="65" spans="1:18" s="1" customFormat="1" ht="28.5" customHeight="1" thickBot="1">
      <c r="A65" s="21" t="s">
        <v>181</v>
      </c>
      <c r="B65" s="80" t="s">
        <v>160</v>
      </c>
      <c r="C65" s="81"/>
      <c r="D65" s="81"/>
      <c r="E65" s="82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13"/>
    </row>
    <row r="66" spans="1:19" ht="71.25" customHeight="1" thickBot="1">
      <c r="A66" s="19" t="s">
        <v>56</v>
      </c>
      <c r="B66" s="101" t="s">
        <v>57</v>
      </c>
      <c r="C66" s="157"/>
      <c r="D66" s="157"/>
      <c r="E66" s="158"/>
      <c r="F66" s="23">
        <v>500</v>
      </c>
      <c r="G66" s="23"/>
      <c r="H66" s="23">
        <v>1000</v>
      </c>
      <c r="I66" s="23"/>
      <c r="J66" s="23"/>
      <c r="K66" s="23"/>
      <c r="L66" s="23"/>
      <c r="M66" s="23"/>
      <c r="N66" s="23">
        <v>1500</v>
      </c>
      <c r="O66" s="23"/>
      <c r="P66" s="23"/>
      <c r="Q66" s="23"/>
      <c r="R66" s="13">
        <f>SUM(F66:Q66)</f>
        <v>3000</v>
      </c>
      <c r="S66" s="1"/>
    </row>
    <row r="67" spans="1:18" s="1" customFormat="1" ht="33" customHeight="1" thickBot="1">
      <c r="A67" s="19" t="s">
        <v>184</v>
      </c>
      <c r="B67" s="80" t="s">
        <v>138</v>
      </c>
      <c r="C67" s="81"/>
      <c r="D67" s="81"/>
      <c r="E67" s="82"/>
      <c r="F67" s="46">
        <v>500</v>
      </c>
      <c r="G67" s="46"/>
      <c r="H67" s="46">
        <v>1000</v>
      </c>
      <c r="I67" s="46"/>
      <c r="J67" s="46"/>
      <c r="K67" s="46"/>
      <c r="L67" s="46"/>
      <c r="M67" s="46"/>
      <c r="N67" s="46">
        <v>1500</v>
      </c>
      <c r="O67" s="46"/>
      <c r="P67" s="46"/>
      <c r="Q67" s="46"/>
      <c r="R67" s="15">
        <f>SUM(F67:Q67)</f>
        <v>3000</v>
      </c>
    </row>
    <row r="68" spans="1:19" ht="27.75" customHeight="1" thickBot="1">
      <c r="A68" s="19" t="s">
        <v>58</v>
      </c>
      <c r="B68" s="98" t="s">
        <v>169</v>
      </c>
      <c r="C68" s="99"/>
      <c r="D68" s="99"/>
      <c r="E68" s="100"/>
      <c r="F68" s="23"/>
      <c r="G68" s="23"/>
      <c r="H68" s="23">
        <v>18500</v>
      </c>
      <c r="I68" s="23"/>
      <c r="J68" s="23"/>
      <c r="K68" s="23"/>
      <c r="L68" s="23"/>
      <c r="M68" s="23"/>
      <c r="N68" s="23"/>
      <c r="O68" s="23">
        <v>18500</v>
      </c>
      <c r="P68" s="23"/>
      <c r="Q68" s="23"/>
      <c r="R68" s="13">
        <f>SUM(F68:Q68)</f>
        <v>37000</v>
      </c>
      <c r="S68" s="1"/>
    </row>
    <row r="69" spans="1:18" s="1" customFormat="1" ht="34.5" customHeight="1" thickBot="1">
      <c r="A69" s="21" t="s">
        <v>168</v>
      </c>
      <c r="B69" s="80" t="s">
        <v>138</v>
      </c>
      <c r="C69" s="81"/>
      <c r="D69" s="81"/>
      <c r="E69" s="82"/>
      <c r="F69" s="23"/>
      <c r="G69" s="23"/>
      <c r="H69" s="46">
        <v>18500</v>
      </c>
      <c r="I69" s="46"/>
      <c r="J69" s="46"/>
      <c r="K69" s="46"/>
      <c r="L69" s="46"/>
      <c r="M69" s="46"/>
      <c r="N69" s="46"/>
      <c r="O69" s="46">
        <v>18500</v>
      </c>
      <c r="P69" s="46"/>
      <c r="Q69" s="46"/>
      <c r="R69" s="15">
        <f>SUM(F69:Q69)</f>
        <v>37000</v>
      </c>
    </row>
    <row r="70" spans="1:18" s="1" customFormat="1" ht="28.5" customHeight="1" thickBot="1">
      <c r="A70" s="21" t="s">
        <v>180</v>
      </c>
      <c r="B70" s="80" t="s">
        <v>160</v>
      </c>
      <c r="C70" s="81"/>
      <c r="D70" s="81"/>
      <c r="E70" s="82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13"/>
    </row>
    <row r="71" spans="1:19" ht="70.5" customHeight="1" thickBot="1">
      <c r="A71" s="19" t="s">
        <v>59</v>
      </c>
      <c r="B71" s="101" t="s">
        <v>60</v>
      </c>
      <c r="C71" s="102"/>
      <c r="D71" s="102"/>
      <c r="E71" s="103"/>
      <c r="F71" s="23">
        <f>SUM(F72:F75)</f>
        <v>27555</v>
      </c>
      <c r="G71" s="23">
        <f>SUM(G72:G75)</f>
        <v>27555</v>
      </c>
      <c r="H71" s="23">
        <f aca="true" t="shared" si="10" ref="H71:Q71">SUM(H72:H75)</f>
        <v>27555</v>
      </c>
      <c r="I71" s="23">
        <f t="shared" si="10"/>
        <v>27555</v>
      </c>
      <c r="J71" s="23">
        <f t="shared" si="10"/>
        <v>27555</v>
      </c>
      <c r="K71" s="23">
        <f t="shared" si="10"/>
        <v>27555</v>
      </c>
      <c r="L71" s="23">
        <f t="shared" si="10"/>
        <v>24555</v>
      </c>
      <c r="M71" s="23">
        <f t="shared" si="10"/>
        <v>24555</v>
      </c>
      <c r="N71" s="23">
        <f t="shared" si="10"/>
        <v>27555</v>
      </c>
      <c r="O71" s="23">
        <f t="shared" si="10"/>
        <v>27555</v>
      </c>
      <c r="P71" s="23">
        <f t="shared" si="10"/>
        <v>27555</v>
      </c>
      <c r="Q71" s="23">
        <f t="shared" si="10"/>
        <v>27555</v>
      </c>
      <c r="R71" s="13">
        <f>SUM(F71:Q71)</f>
        <v>324660</v>
      </c>
      <c r="S71" s="1"/>
    </row>
    <row r="72" spans="1:18" s="1" customFormat="1" ht="39" customHeight="1" thickBot="1">
      <c r="A72" s="21" t="s">
        <v>146</v>
      </c>
      <c r="B72" s="80" t="s">
        <v>138</v>
      </c>
      <c r="C72" s="81"/>
      <c r="D72" s="81"/>
      <c r="E72" s="82"/>
      <c r="F72" s="46">
        <f>SUM(F76:F83)</f>
        <v>27555</v>
      </c>
      <c r="G72" s="46">
        <f aca="true" t="shared" si="11" ref="G72:P72">SUM(G76:G83)</f>
        <v>27555</v>
      </c>
      <c r="H72" s="46">
        <f t="shared" si="11"/>
        <v>27555</v>
      </c>
      <c r="I72" s="46">
        <f t="shared" si="11"/>
        <v>27555</v>
      </c>
      <c r="J72" s="46">
        <f t="shared" si="11"/>
        <v>27555</v>
      </c>
      <c r="K72" s="46">
        <f t="shared" si="11"/>
        <v>27555</v>
      </c>
      <c r="L72" s="46">
        <f t="shared" si="11"/>
        <v>24555</v>
      </c>
      <c r="M72" s="46">
        <f t="shared" si="11"/>
        <v>24555</v>
      </c>
      <c r="N72" s="46">
        <f t="shared" si="11"/>
        <v>27555</v>
      </c>
      <c r="O72" s="46">
        <f>SUM(O76:O83)</f>
        <v>27555</v>
      </c>
      <c r="P72" s="46">
        <f t="shared" si="11"/>
        <v>27555</v>
      </c>
      <c r="Q72" s="46">
        <f>SUM(Q76:Q83)</f>
        <v>27555</v>
      </c>
      <c r="R72" s="15">
        <f>SUM(F72:Q72)</f>
        <v>324660</v>
      </c>
    </row>
    <row r="73" spans="1:18" s="1" customFormat="1" ht="24.75" customHeight="1" thickBot="1">
      <c r="A73" s="21" t="s">
        <v>147</v>
      </c>
      <c r="B73" s="80" t="s">
        <v>139</v>
      </c>
      <c r="C73" s="81"/>
      <c r="D73" s="81"/>
      <c r="E73" s="82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13"/>
    </row>
    <row r="74" spans="1:18" s="1" customFormat="1" ht="46.5" customHeight="1" thickBot="1">
      <c r="A74" s="21" t="s">
        <v>148</v>
      </c>
      <c r="B74" s="80" t="s">
        <v>144</v>
      </c>
      <c r="C74" s="81"/>
      <c r="D74" s="81"/>
      <c r="E74" s="82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13"/>
    </row>
    <row r="75" spans="1:18" s="1" customFormat="1" ht="33.75" customHeight="1" thickBot="1">
      <c r="A75" s="21" t="s">
        <v>179</v>
      </c>
      <c r="B75" s="80" t="s">
        <v>160</v>
      </c>
      <c r="C75" s="81"/>
      <c r="D75" s="81"/>
      <c r="E75" s="82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13"/>
    </row>
    <row r="76" spans="1:19" ht="24" customHeight="1" thickBot="1">
      <c r="A76" s="21" t="s">
        <v>61</v>
      </c>
      <c r="B76" s="104" t="s">
        <v>62</v>
      </c>
      <c r="C76" s="105"/>
      <c r="D76" s="105"/>
      <c r="E76" s="106"/>
      <c r="F76" s="46">
        <v>3000</v>
      </c>
      <c r="G76" s="46">
        <v>3000</v>
      </c>
      <c r="H76" s="46">
        <v>3000</v>
      </c>
      <c r="I76" s="46">
        <v>3000</v>
      </c>
      <c r="J76" s="46">
        <v>3000</v>
      </c>
      <c r="K76" s="46">
        <v>3000</v>
      </c>
      <c r="L76" s="46">
        <v>3000</v>
      </c>
      <c r="M76" s="46">
        <v>3000</v>
      </c>
      <c r="N76" s="46">
        <v>3000</v>
      </c>
      <c r="O76" s="46">
        <v>3000</v>
      </c>
      <c r="P76" s="46">
        <v>3000</v>
      </c>
      <c r="Q76" s="46">
        <v>3000</v>
      </c>
      <c r="R76" s="15">
        <f aca="true" t="shared" si="12" ref="R76:R117">SUM(F76:Q76)</f>
        <v>36000</v>
      </c>
      <c r="S76" s="1"/>
    </row>
    <row r="77" spans="1:19" ht="35.25" customHeight="1" thickBot="1">
      <c r="A77" s="21" t="s">
        <v>63</v>
      </c>
      <c r="B77" s="77" t="s">
        <v>201</v>
      </c>
      <c r="C77" s="78"/>
      <c r="D77" s="78"/>
      <c r="E77" s="79"/>
      <c r="F77" s="46">
        <v>4400</v>
      </c>
      <c r="G77" s="46">
        <v>4400</v>
      </c>
      <c r="H77" s="46">
        <v>4400</v>
      </c>
      <c r="I77" s="46">
        <v>4400</v>
      </c>
      <c r="J77" s="46">
        <v>4400</v>
      </c>
      <c r="K77" s="46">
        <v>4400</v>
      </c>
      <c r="L77" s="46">
        <v>4400</v>
      </c>
      <c r="M77" s="46">
        <v>4400</v>
      </c>
      <c r="N77" s="46">
        <v>4400</v>
      </c>
      <c r="O77" s="46">
        <v>4400</v>
      </c>
      <c r="P77" s="46">
        <v>4400</v>
      </c>
      <c r="Q77" s="46">
        <v>4400</v>
      </c>
      <c r="R77" s="15">
        <f t="shared" si="12"/>
        <v>52800</v>
      </c>
      <c r="S77" s="1"/>
    </row>
    <row r="78" spans="1:19" ht="25.5" customHeight="1" thickBot="1">
      <c r="A78" s="21" t="s">
        <v>64</v>
      </c>
      <c r="B78" s="77" t="s">
        <v>65</v>
      </c>
      <c r="C78" s="78"/>
      <c r="D78" s="78"/>
      <c r="E78" s="7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15">
        <f t="shared" si="12"/>
        <v>0</v>
      </c>
      <c r="S78" s="1"/>
    </row>
    <row r="79" spans="1:19" ht="32.25" customHeight="1" thickBot="1">
      <c r="A79" s="21" t="s">
        <v>66</v>
      </c>
      <c r="B79" s="77" t="s">
        <v>67</v>
      </c>
      <c r="C79" s="78"/>
      <c r="D79" s="78"/>
      <c r="E79" s="79"/>
      <c r="F79" s="46">
        <v>1355</v>
      </c>
      <c r="G79" s="46">
        <v>1355</v>
      </c>
      <c r="H79" s="46">
        <v>1355</v>
      </c>
      <c r="I79" s="46">
        <v>1355</v>
      </c>
      <c r="J79" s="46">
        <v>1355</v>
      </c>
      <c r="K79" s="46">
        <v>1355</v>
      </c>
      <c r="L79" s="46">
        <v>1355</v>
      </c>
      <c r="M79" s="46">
        <v>1355</v>
      </c>
      <c r="N79" s="46">
        <v>1355</v>
      </c>
      <c r="O79" s="46">
        <v>1355</v>
      </c>
      <c r="P79" s="46">
        <v>1355</v>
      </c>
      <c r="Q79" s="46">
        <v>1355</v>
      </c>
      <c r="R79" s="15">
        <f t="shared" si="12"/>
        <v>16260</v>
      </c>
      <c r="S79" s="24"/>
    </row>
    <row r="80" spans="1:19" ht="24.75" customHeight="1" thickBot="1">
      <c r="A80" s="21" t="s">
        <v>68</v>
      </c>
      <c r="B80" s="104" t="s">
        <v>69</v>
      </c>
      <c r="C80" s="105"/>
      <c r="D80" s="105"/>
      <c r="E80" s="106"/>
      <c r="F80" s="46">
        <v>7500</v>
      </c>
      <c r="G80" s="46">
        <v>7500</v>
      </c>
      <c r="H80" s="46">
        <v>7500</v>
      </c>
      <c r="I80" s="46">
        <v>7500</v>
      </c>
      <c r="J80" s="46">
        <v>7500</v>
      </c>
      <c r="K80" s="46">
        <v>7500</v>
      </c>
      <c r="L80" s="46">
        <v>4500</v>
      </c>
      <c r="M80" s="46">
        <v>4500</v>
      </c>
      <c r="N80" s="46">
        <v>7500</v>
      </c>
      <c r="O80" s="46">
        <v>7500</v>
      </c>
      <c r="P80" s="46">
        <v>7500</v>
      </c>
      <c r="Q80" s="46">
        <v>7500</v>
      </c>
      <c r="R80" s="15">
        <f t="shared" si="12"/>
        <v>84000</v>
      </c>
      <c r="S80" s="1"/>
    </row>
    <row r="81" spans="1:19" ht="35.25" customHeight="1" thickBot="1">
      <c r="A81" s="21" t="s">
        <v>70</v>
      </c>
      <c r="B81" s="77" t="s">
        <v>130</v>
      </c>
      <c r="C81" s="78"/>
      <c r="D81" s="78"/>
      <c r="E81" s="79"/>
      <c r="F81" s="46">
        <v>1500</v>
      </c>
      <c r="G81" s="46">
        <v>1500</v>
      </c>
      <c r="H81" s="46">
        <v>1500</v>
      </c>
      <c r="I81" s="46">
        <v>1500</v>
      </c>
      <c r="J81" s="46">
        <v>1500</v>
      </c>
      <c r="K81" s="46">
        <v>1500</v>
      </c>
      <c r="L81" s="46">
        <v>1500</v>
      </c>
      <c r="M81" s="46">
        <v>1500</v>
      </c>
      <c r="N81" s="46">
        <v>1500</v>
      </c>
      <c r="O81" s="46">
        <v>1500</v>
      </c>
      <c r="P81" s="46">
        <v>1500</v>
      </c>
      <c r="Q81" s="46">
        <v>1500</v>
      </c>
      <c r="R81" s="15">
        <f t="shared" si="12"/>
        <v>18000</v>
      </c>
      <c r="S81" s="1"/>
    </row>
    <row r="82" spans="1:18" ht="37.5" customHeight="1" thickBot="1">
      <c r="A82" s="21" t="s">
        <v>71</v>
      </c>
      <c r="B82" s="77" t="s">
        <v>131</v>
      </c>
      <c r="C82" s="78"/>
      <c r="D82" s="78"/>
      <c r="E82" s="79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15">
        <f t="shared" si="12"/>
        <v>0</v>
      </c>
    </row>
    <row r="83" spans="1:18" ht="25.5" customHeight="1" thickBot="1">
      <c r="A83" s="21" t="s">
        <v>72</v>
      </c>
      <c r="B83" s="77" t="s">
        <v>73</v>
      </c>
      <c r="C83" s="78"/>
      <c r="D83" s="78"/>
      <c r="E83" s="79"/>
      <c r="F83" s="46">
        <v>9800</v>
      </c>
      <c r="G83" s="46">
        <v>9800</v>
      </c>
      <c r="H83" s="46">
        <v>9800</v>
      </c>
      <c r="I83" s="46">
        <v>9800</v>
      </c>
      <c r="J83" s="46">
        <v>9800</v>
      </c>
      <c r="K83" s="46">
        <v>9800</v>
      </c>
      <c r="L83" s="46">
        <v>9800</v>
      </c>
      <c r="M83" s="46">
        <v>9800</v>
      </c>
      <c r="N83" s="46">
        <v>9800</v>
      </c>
      <c r="O83" s="46">
        <v>9800</v>
      </c>
      <c r="P83" s="46">
        <v>9800</v>
      </c>
      <c r="Q83" s="46">
        <v>9800</v>
      </c>
      <c r="R83" s="15">
        <f t="shared" si="12"/>
        <v>117600</v>
      </c>
    </row>
    <row r="84" spans="1:18" ht="34.5" customHeight="1" thickBot="1">
      <c r="A84" s="19" t="s">
        <v>74</v>
      </c>
      <c r="B84" s="151" t="s">
        <v>75</v>
      </c>
      <c r="C84" s="75"/>
      <c r="D84" s="75"/>
      <c r="E84" s="76"/>
      <c r="F84" s="23">
        <f>SUM(F85:F88)</f>
        <v>88150</v>
      </c>
      <c r="G84" s="23">
        <f>SUM(G85:G88)</f>
        <v>54250</v>
      </c>
      <c r="H84" s="23">
        <f>SUM(H85:H88)</f>
        <v>30551</v>
      </c>
      <c r="I84" s="23">
        <f aca="true" t="shared" si="13" ref="I84:Q84">SUM(I85:I88)</f>
        <v>14250</v>
      </c>
      <c r="J84" s="23">
        <f t="shared" si="13"/>
        <v>164250</v>
      </c>
      <c r="K84" s="23">
        <f t="shared" si="13"/>
        <v>244251</v>
      </c>
      <c r="L84" s="23">
        <f t="shared" si="13"/>
        <v>184250</v>
      </c>
      <c r="M84" s="23">
        <f t="shared" si="13"/>
        <v>14251</v>
      </c>
      <c r="N84" s="23">
        <f t="shared" si="13"/>
        <v>14251</v>
      </c>
      <c r="O84" s="23">
        <f t="shared" si="13"/>
        <v>14250</v>
      </c>
      <c r="P84" s="23">
        <f t="shared" si="13"/>
        <v>14251</v>
      </c>
      <c r="Q84" s="23">
        <f t="shared" si="13"/>
        <v>14251</v>
      </c>
      <c r="R84" s="13">
        <f>SUM(F84:Q84)</f>
        <v>851206</v>
      </c>
    </row>
    <row r="85" spans="1:18" s="1" customFormat="1" ht="33.75" customHeight="1" thickBot="1">
      <c r="A85" s="21" t="s">
        <v>149</v>
      </c>
      <c r="B85" s="80" t="s">
        <v>138</v>
      </c>
      <c r="C85" s="81"/>
      <c r="D85" s="81"/>
      <c r="E85" s="82"/>
      <c r="F85" s="46">
        <f>SUM(F89:F106,F108:F110)</f>
        <v>75400</v>
      </c>
      <c r="G85" s="46">
        <f aca="true" t="shared" si="14" ref="G85:Q85">SUM(G89:G106,G108:G110)</f>
        <v>41500</v>
      </c>
      <c r="H85" s="46">
        <f t="shared" si="14"/>
        <v>17800</v>
      </c>
      <c r="I85" s="46">
        <f t="shared" si="14"/>
        <v>1500</v>
      </c>
      <c r="J85" s="46">
        <f t="shared" si="14"/>
        <v>151500</v>
      </c>
      <c r="K85" s="46">
        <f t="shared" si="14"/>
        <v>231500</v>
      </c>
      <c r="L85" s="46">
        <f t="shared" si="14"/>
        <v>171500</v>
      </c>
      <c r="M85" s="46">
        <f t="shared" si="14"/>
        <v>1500</v>
      </c>
      <c r="N85" s="46">
        <f t="shared" si="14"/>
        <v>1500</v>
      </c>
      <c r="O85" s="46">
        <f t="shared" si="14"/>
        <v>1500</v>
      </c>
      <c r="P85" s="46">
        <f t="shared" si="14"/>
        <v>1500</v>
      </c>
      <c r="Q85" s="46">
        <f t="shared" si="14"/>
        <v>1500</v>
      </c>
      <c r="R85" s="15">
        <f>SUM(F85:Q85)</f>
        <v>698200</v>
      </c>
    </row>
    <row r="86" spans="1:18" s="1" customFormat="1" ht="25.5" customHeight="1" thickBot="1">
      <c r="A86" s="21" t="s">
        <v>150</v>
      </c>
      <c r="B86" s="80" t="s">
        <v>139</v>
      </c>
      <c r="C86" s="81"/>
      <c r="D86" s="81"/>
      <c r="E86" s="82"/>
      <c r="F86" s="46">
        <f>F107</f>
        <v>12750</v>
      </c>
      <c r="G86" s="46">
        <f aca="true" t="shared" si="15" ref="G86:Q86">G107</f>
        <v>12750</v>
      </c>
      <c r="H86" s="46">
        <f t="shared" si="15"/>
        <v>12751</v>
      </c>
      <c r="I86" s="46">
        <f t="shared" si="15"/>
        <v>12750</v>
      </c>
      <c r="J86" s="46">
        <f t="shared" si="15"/>
        <v>12750</v>
      </c>
      <c r="K86" s="46">
        <f t="shared" si="15"/>
        <v>12751</v>
      </c>
      <c r="L86" s="46">
        <f t="shared" si="15"/>
        <v>12750</v>
      </c>
      <c r="M86" s="46">
        <f t="shared" si="15"/>
        <v>12751</v>
      </c>
      <c r="N86" s="46">
        <f t="shared" si="15"/>
        <v>12751</v>
      </c>
      <c r="O86" s="46">
        <f t="shared" si="15"/>
        <v>12750</v>
      </c>
      <c r="P86" s="46">
        <f t="shared" si="15"/>
        <v>12751</v>
      </c>
      <c r="Q86" s="46">
        <f t="shared" si="15"/>
        <v>12751</v>
      </c>
      <c r="R86" s="15">
        <f>SUM(F86:Q86)</f>
        <v>153006</v>
      </c>
    </row>
    <row r="87" spans="1:18" s="1" customFormat="1" ht="46.5" customHeight="1" thickBot="1">
      <c r="A87" s="21" t="s">
        <v>151</v>
      </c>
      <c r="B87" s="80" t="s">
        <v>144</v>
      </c>
      <c r="C87" s="81"/>
      <c r="D87" s="81"/>
      <c r="E87" s="82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13"/>
    </row>
    <row r="88" spans="1:18" s="1" customFormat="1" ht="33" customHeight="1" thickBot="1">
      <c r="A88" s="21" t="s">
        <v>178</v>
      </c>
      <c r="B88" s="80" t="s">
        <v>160</v>
      </c>
      <c r="C88" s="81"/>
      <c r="D88" s="81"/>
      <c r="E88" s="82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13"/>
    </row>
    <row r="89" spans="1:18" ht="38.25" customHeight="1" thickBot="1">
      <c r="A89" s="21" t="s">
        <v>76</v>
      </c>
      <c r="B89" s="104" t="s">
        <v>77</v>
      </c>
      <c r="C89" s="105"/>
      <c r="D89" s="105"/>
      <c r="E89" s="106"/>
      <c r="F89" s="46">
        <v>16300</v>
      </c>
      <c r="G89" s="46"/>
      <c r="H89" s="46">
        <v>16300</v>
      </c>
      <c r="I89" s="46"/>
      <c r="J89" s="46"/>
      <c r="K89" s="46"/>
      <c r="L89" s="46"/>
      <c r="M89" s="46"/>
      <c r="N89" s="46"/>
      <c r="O89" s="46"/>
      <c r="P89" s="46"/>
      <c r="Q89" s="46"/>
      <c r="R89" s="15">
        <f>SUM(F89:Q89)</f>
        <v>32600</v>
      </c>
    </row>
    <row r="90" spans="1:18" ht="36.75" customHeight="1" thickBot="1">
      <c r="A90" s="50" t="s">
        <v>78</v>
      </c>
      <c r="B90" s="104" t="s">
        <v>79</v>
      </c>
      <c r="C90" s="105"/>
      <c r="D90" s="105"/>
      <c r="E90" s="106"/>
      <c r="F90" s="46">
        <v>15000</v>
      </c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15">
        <f t="shared" si="12"/>
        <v>15000</v>
      </c>
    </row>
    <row r="91" spans="1:18" ht="33.75" customHeight="1" thickBot="1">
      <c r="A91" s="50" t="s">
        <v>80</v>
      </c>
      <c r="B91" s="104" t="s">
        <v>129</v>
      </c>
      <c r="C91" s="105"/>
      <c r="D91" s="105"/>
      <c r="E91" s="106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15">
        <f t="shared" si="12"/>
        <v>0</v>
      </c>
    </row>
    <row r="92" spans="1:18" ht="29.25" customHeight="1" thickBot="1">
      <c r="A92" s="21" t="s">
        <v>81</v>
      </c>
      <c r="B92" s="104" t="s">
        <v>82</v>
      </c>
      <c r="C92" s="105"/>
      <c r="D92" s="105"/>
      <c r="E92" s="106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15">
        <f t="shared" si="12"/>
        <v>0</v>
      </c>
    </row>
    <row r="93" spans="1:18" ht="34.5" customHeight="1" thickBot="1">
      <c r="A93" s="21" t="s">
        <v>83</v>
      </c>
      <c r="B93" s="104" t="s">
        <v>84</v>
      </c>
      <c r="C93" s="105"/>
      <c r="D93" s="105"/>
      <c r="E93" s="106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15">
        <f t="shared" si="12"/>
        <v>0</v>
      </c>
    </row>
    <row r="94" spans="1:18" ht="33.75" customHeight="1" thickBot="1">
      <c r="A94" s="21" t="s">
        <v>85</v>
      </c>
      <c r="B94" s="77" t="s">
        <v>86</v>
      </c>
      <c r="C94" s="78"/>
      <c r="D94" s="78"/>
      <c r="E94" s="79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15">
        <f t="shared" si="12"/>
        <v>0</v>
      </c>
    </row>
    <row r="95" spans="1:18" ht="33.75" customHeight="1" thickBot="1">
      <c r="A95" s="21" t="s">
        <v>87</v>
      </c>
      <c r="B95" s="77" t="s">
        <v>88</v>
      </c>
      <c r="C95" s="78"/>
      <c r="D95" s="78"/>
      <c r="E95" s="79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15">
        <f t="shared" si="12"/>
        <v>0</v>
      </c>
    </row>
    <row r="96" spans="1:18" ht="30.75" customHeight="1" thickBot="1">
      <c r="A96" s="21" t="s">
        <v>89</v>
      </c>
      <c r="B96" s="77" t="s">
        <v>90</v>
      </c>
      <c r="C96" s="78"/>
      <c r="D96" s="78"/>
      <c r="E96" s="79"/>
      <c r="F96" s="23"/>
      <c r="G96" s="46">
        <v>40000</v>
      </c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15">
        <f t="shared" si="12"/>
        <v>40000</v>
      </c>
    </row>
    <row r="97" spans="1:18" ht="32.25" customHeight="1" thickBot="1">
      <c r="A97" s="21" t="s">
        <v>91</v>
      </c>
      <c r="B97" s="77" t="s">
        <v>92</v>
      </c>
      <c r="C97" s="78"/>
      <c r="D97" s="78"/>
      <c r="E97" s="79"/>
      <c r="F97" s="46">
        <v>1500</v>
      </c>
      <c r="G97" s="46">
        <v>1500</v>
      </c>
      <c r="H97" s="46">
        <v>1500</v>
      </c>
      <c r="I97" s="46">
        <v>1500</v>
      </c>
      <c r="J97" s="46">
        <v>1500</v>
      </c>
      <c r="K97" s="46">
        <v>1500</v>
      </c>
      <c r="L97" s="46">
        <v>1500</v>
      </c>
      <c r="M97" s="46">
        <v>1500</v>
      </c>
      <c r="N97" s="46">
        <v>1500</v>
      </c>
      <c r="O97" s="46">
        <v>1500</v>
      </c>
      <c r="P97" s="46">
        <v>1500</v>
      </c>
      <c r="Q97" s="46">
        <v>1500</v>
      </c>
      <c r="R97" s="15">
        <f t="shared" si="12"/>
        <v>18000</v>
      </c>
    </row>
    <row r="98" spans="1:18" ht="41.25" customHeight="1" thickBot="1">
      <c r="A98" s="21" t="s">
        <v>93</v>
      </c>
      <c r="B98" s="77" t="s">
        <v>94</v>
      </c>
      <c r="C98" s="78"/>
      <c r="D98" s="78"/>
      <c r="E98" s="79"/>
      <c r="F98" s="23"/>
      <c r="G98" s="23"/>
      <c r="H98" s="23"/>
      <c r="I98" s="23"/>
      <c r="J98" s="23"/>
      <c r="K98" s="46">
        <v>80000</v>
      </c>
      <c r="L98" s="46">
        <v>80000</v>
      </c>
      <c r="M98" s="23"/>
      <c r="N98" s="23"/>
      <c r="O98" s="23"/>
      <c r="P98" s="23"/>
      <c r="Q98" s="23"/>
      <c r="R98" s="15">
        <f t="shared" si="12"/>
        <v>160000</v>
      </c>
    </row>
    <row r="99" spans="1:18" ht="37.5" customHeight="1" thickBot="1">
      <c r="A99" s="50" t="s">
        <v>95</v>
      </c>
      <c r="B99" s="104" t="s">
        <v>96</v>
      </c>
      <c r="C99" s="105"/>
      <c r="D99" s="105"/>
      <c r="E99" s="106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15">
        <f t="shared" si="12"/>
        <v>0</v>
      </c>
    </row>
    <row r="100" spans="1:18" ht="27.75" customHeight="1" thickBot="1">
      <c r="A100" s="21" t="s">
        <v>97</v>
      </c>
      <c r="B100" s="84" t="s">
        <v>98</v>
      </c>
      <c r="C100" s="85"/>
      <c r="D100" s="85"/>
      <c r="E100" s="86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15">
        <f t="shared" si="12"/>
        <v>0</v>
      </c>
    </row>
    <row r="101" spans="1:18" ht="45.75" customHeight="1" thickBot="1">
      <c r="A101" s="21" t="s">
        <v>99</v>
      </c>
      <c r="B101" s="112" t="s">
        <v>100</v>
      </c>
      <c r="C101" s="113"/>
      <c r="D101" s="113"/>
      <c r="E101" s="114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15">
        <f t="shared" si="12"/>
        <v>0</v>
      </c>
    </row>
    <row r="102" spans="1:19" ht="31.5" customHeight="1" thickBot="1">
      <c r="A102" s="51" t="s">
        <v>101</v>
      </c>
      <c r="B102" s="178" t="s">
        <v>102</v>
      </c>
      <c r="C102" s="179"/>
      <c r="D102" s="179"/>
      <c r="E102" s="180"/>
      <c r="F102" s="46">
        <v>36600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15">
        <f t="shared" si="12"/>
        <v>36600</v>
      </c>
      <c r="S102" s="1"/>
    </row>
    <row r="103" spans="1:19" ht="34.5" customHeight="1" thickBot="1">
      <c r="A103" s="21" t="s">
        <v>103</v>
      </c>
      <c r="B103" s="74" t="s">
        <v>104</v>
      </c>
      <c r="C103" s="75"/>
      <c r="D103" s="75"/>
      <c r="E103" s="76"/>
      <c r="F103" s="23"/>
      <c r="G103" s="23"/>
      <c r="H103" s="23"/>
      <c r="I103" s="23"/>
      <c r="J103" s="23"/>
      <c r="K103" s="23"/>
      <c r="L103" s="46">
        <v>90000</v>
      </c>
      <c r="M103" s="23"/>
      <c r="N103" s="23"/>
      <c r="O103" s="23"/>
      <c r="P103" s="23"/>
      <c r="Q103" s="23"/>
      <c r="R103" s="15">
        <f t="shared" si="12"/>
        <v>90000</v>
      </c>
      <c r="S103" s="1"/>
    </row>
    <row r="104" spans="1:19" ht="31.5" customHeight="1" thickBot="1">
      <c r="A104" s="21" t="s">
        <v>105</v>
      </c>
      <c r="B104" s="74" t="s">
        <v>106</v>
      </c>
      <c r="C104" s="75"/>
      <c r="D104" s="75"/>
      <c r="E104" s="76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15">
        <f t="shared" si="12"/>
        <v>0</v>
      </c>
      <c r="S104" s="1"/>
    </row>
    <row r="105" spans="1:19" ht="39" customHeight="1" thickBot="1">
      <c r="A105" s="50" t="s">
        <v>107</v>
      </c>
      <c r="B105" s="177" t="s">
        <v>108</v>
      </c>
      <c r="C105" s="163"/>
      <c r="D105" s="163"/>
      <c r="E105" s="164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15">
        <f t="shared" si="12"/>
        <v>0</v>
      </c>
      <c r="S105" s="1"/>
    </row>
    <row r="106" spans="1:19" ht="30.75" customHeight="1" thickBot="1">
      <c r="A106" s="21" t="s">
        <v>109</v>
      </c>
      <c r="B106" s="77" t="s">
        <v>110</v>
      </c>
      <c r="C106" s="78"/>
      <c r="D106" s="78"/>
      <c r="E106" s="79"/>
      <c r="F106" s="23"/>
      <c r="G106" s="23"/>
      <c r="H106" s="23"/>
      <c r="I106" s="23"/>
      <c r="J106" s="46">
        <v>150000</v>
      </c>
      <c r="K106" s="46">
        <v>150000</v>
      </c>
      <c r="L106" s="23"/>
      <c r="M106" s="23"/>
      <c r="N106" s="23"/>
      <c r="O106" s="23"/>
      <c r="P106" s="23"/>
      <c r="Q106" s="23"/>
      <c r="R106" s="15">
        <f t="shared" si="12"/>
        <v>300000</v>
      </c>
      <c r="S106" s="1"/>
    </row>
    <row r="107" spans="1:19" ht="37.5" customHeight="1" thickBot="1">
      <c r="A107" s="21" t="s">
        <v>214</v>
      </c>
      <c r="B107" s="77" t="s">
        <v>111</v>
      </c>
      <c r="C107" s="78"/>
      <c r="D107" s="78"/>
      <c r="E107" s="79"/>
      <c r="F107" s="46">
        <v>12750</v>
      </c>
      <c r="G107" s="46">
        <v>12750</v>
      </c>
      <c r="H107" s="46">
        <v>12751</v>
      </c>
      <c r="I107" s="46">
        <v>12750</v>
      </c>
      <c r="J107" s="46">
        <v>12750</v>
      </c>
      <c r="K107" s="46">
        <v>12751</v>
      </c>
      <c r="L107" s="46">
        <v>12750</v>
      </c>
      <c r="M107" s="46">
        <v>12751</v>
      </c>
      <c r="N107" s="46">
        <v>12751</v>
      </c>
      <c r="O107" s="46">
        <v>12750</v>
      </c>
      <c r="P107" s="46">
        <v>12751</v>
      </c>
      <c r="Q107" s="46">
        <v>12751</v>
      </c>
      <c r="R107" s="15">
        <f t="shared" si="12"/>
        <v>153006</v>
      </c>
      <c r="S107" s="1"/>
    </row>
    <row r="108" spans="1:19" ht="49.5" customHeight="1" thickBot="1">
      <c r="A108" s="56" t="s">
        <v>112</v>
      </c>
      <c r="B108" s="171" t="s">
        <v>135</v>
      </c>
      <c r="C108" s="172"/>
      <c r="D108" s="172"/>
      <c r="E108" s="17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15">
        <f t="shared" si="12"/>
        <v>0</v>
      </c>
      <c r="S108" s="24"/>
    </row>
    <row r="109" spans="1:19" s="1" customFormat="1" ht="36" customHeight="1" thickBot="1">
      <c r="A109" s="56" t="s">
        <v>132</v>
      </c>
      <c r="B109" s="168" t="s">
        <v>207</v>
      </c>
      <c r="C109" s="169"/>
      <c r="D109" s="169"/>
      <c r="E109" s="170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15">
        <f t="shared" si="12"/>
        <v>0</v>
      </c>
      <c r="S109" s="24"/>
    </row>
    <row r="110" spans="1:19" s="1" customFormat="1" ht="38.25" customHeight="1" thickBot="1">
      <c r="A110" s="56" t="s">
        <v>206</v>
      </c>
      <c r="B110" s="174" t="s">
        <v>208</v>
      </c>
      <c r="C110" s="175"/>
      <c r="D110" s="175"/>
      <c r="E110" s="176"/>
      <c r="F110" s="46">
        <v>6000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15">
        <f t="shared" si="12"/>
        <v>6000</v>
      </c>
      <c r="S110" s="24"/>
    </row>
    <row r="111" spans="1:19" ht="33" customHeight="1" thickBot="1">
      <c r="A111" s="52" t="s">
        <v>113</v>
      </c>
      <c r="B111" s="165" t="s">
        <v>114</v>
      </c>
      <c r="C111" s="166"/>
      <c r="D111" s="166"/>
      <c r="E111" s="167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15">
        <f t="shared" si="12"/>
        <v>0</v>
      </c>
      <c r="S111" s="36"/>
    </row>
    <row r="112" spans="1:18" s="1" customFormat="1" ht="32.25" customHeight="1" thickBot="1">
      <c r="A112" s="21" t="s">
        <v>152</v>
      </c>
      <c r="B112" s="80" t="s">
        <v>138</v>
      </c>
      <c r="C112" s="81"/>
      <c r="D112" s="81"/>
      <c r="E112" s="82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15"/>
    </row>
    <row r="113" spans="1:18" s="1" customFormat="1" ht="46.5" customHeight="1" thickBot="1">
      <c r="A113" s="21" t="s">
        <v>177</v>
      </c>
      <c r="B113" s="80" t="s">
        <v>144</v>
      </c>
      <c r="C113" s="81"/>
      <c r="D113" s="81"/>
      <c r="E113" s="82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15"/>
    </row>
    <row r="114" spans="1:19" ht="36.75" customHeight="1" thickBot="1">
      <c r="A114" s="52" t="s">
        <v>115</v>
      </c>
      <c r="B114" s="162" t="s">
        <v>116</v>
      </c>
      <c r="C114" s="163"/>
      <c r="D114" s="163"/>
      <c r="E114" s="164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13">
        <f t="shared" si="12"/>
        <v>0</v>
      </c>
      <c r="S114" s="1"/>
    </row>
    <row r="115" spans="1:18" s="1" customFormat="1" ht="39" customHeight="1" thickBot="1">
      <c r="A115" s="21" t="s">
        <v>153</v>
      </c>
      <c r="B115" s="80" t="s">
        <v>138</v>
      </c>
      <c r="C115" s="81"/>
      <c r="D115" s="81"/>
      <c r="E115" s="82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15"/>
    </row>
    <row r="116" spans="1:18" s="1" customFormat="1" ht="58.5" customHeight="1" thickBot="1">
      <c r="A116" s="21" t="s">
        <v>176</v>
      </c>
      <c r="B116" s="80" t="s">
        <v>144</v>
      </c>
      <c r="C116" s="81"/>
      <c r="D116" s="81"/>
      <c r="E116" s="82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15"/>
    </row>
    <row r="117" spans="1:19" ht="35.25" customHeight="1" thickBot="1">
      <c r="A117" s="19" t="s">
        <v>117</v>
      </c>
      <c r="B117" s="95" t="s">
        <v>118</v>
      </c>
      <c r="C117" s="96"/>
      <c r="D117" s="96"/>
      <c r="E117" s="97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13">
        <f t="shared" si="12"/>
        <v>0</v>
      </c>
      <c r="S117" s="1"/>
    </row>
    <row r="118" spans="1:18" s="1" customFormat="1" ht="32.25" customHeight="1" thickBot="1">
      <c r="A118" s="21" t="s">
        <v>154</v>
      </c>
      <c r="B118" s="80" t="s">
        <v>138</v>
      </c>
      <c r="C118" s="81"/>
      <c r="D118" s="81"/>
      <c r="E118" s="82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15"/>
    </row>
    <row r="119" spans="1:18" s="1" customFormat="1" ht="52.5" customHeight="1" thickBot="1">
      <c r="A119" s="21" t="s">
        <v>175</v>
      </c>
      <c r="B119" s="80" t="s">
        <v>144</v>
      </c>
      <c r="C119" s="81"/>
      <c r="D119" s="81"/>
      <c r="E119" s="82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15"/>
    </row>
    <row r="120" spans="1:19" ht="27" customHeight="1" thickBot="1">
      <c r="A120" s="25"/>
      <c r="B120" s="148" t="s">
        <v>119</v>
      </c>
      <c r="C120" s="149"/>
      <c r="D120" s="149"/>
      <c r="E120" s="150"/>
      <c r="F120" s="26">
        <f aca="true" t="shared" si="16" ref="F120:R120">F19+F23+F27+F33+F42+F52+F55+F59+F62+F66+F68+F71+F84+F111+F114+F117</f>
        <v>1852813</v>
      </c>
      <c r="G120" s="26">
        <f t="shared" si="16"/>
        <v>1595113</v>
      </c>
      <c r="H120" s="26">
        <f t="shared" si="16"/>
        <v>1508514</v>
      </c>
      <c r="I120" s="26">
        <f t="shared" si="16"/>
        <v>1348113</v>
      </c>
      <c r="J120" s="26">
        <f t="shared" si="16"/>
        <v>1510544</v>
      </c>
      <c r="K120" s="26">
        <f t="shared" si="16"/>
        <v>2691207</v>
      </c>
      <c r="L120" s="26">
        <f t="shared" si="16"/>
        <v>592423</v>
      </c>
      <c r="M120" s="26">
        <f t="shared" si="16"/>
        <v>406619</v>
      </c>
      <c r="N120" s="26">
        <f t="shared" si="16"/>
        <v>1369214</v>
      </c>
      <c r="O120" s="26">
        <f t="shared" si="16"/>
        <v>1486769</v>
      </c>
      <c r="P120" s="26">
        <f t="shared" si="16"/>
        <v>1541270</v>
      </c>
      <c r="Q120" s="26">
        <f t="shared" si="16"/>
        <v>1608271</v>
      </c>
      <c r="R120" s="26">
        <f t="shared" si="16"/>
        <v>17510870</v>
      </c>
      <c r="S120" s="35"/>
    </row>
    <row r="121" spans="1:18" s="1" customFormat="1" ht="39" customHeight="1" thickBot="1">
      <c r="A121" s="19" t="s">
        <v>170</v>
      </c>
      <c r="B121" s="80" t="s">
        <v>138</v>
      </c>
      <c r="C121" s="88"/>
      <c r="D121" s="88"/>
      <c r="E121" s="89"/>
      <c r="F121" s="23">
        <f aca="true" t="shared" si="17" ref="F121:Q121">F11</f>
        <v>1204989</v>
      </c>
      <c r="G121" s="23">
        <f t="shared" si="17"/>
        <v>947289</v>
      </c>
      <c r="H121" s="23">
        <f t="shared" si="17"/>
        <v>860689</v>
      </c>
      <c r="I121" s="23">
        <f t="shared" si="17"/>
        <v>700789</v>
      </c>
      <c r="J121" s="23">
        <f t="shared" si="17"/>
        <v>865719</v>
      </c>
      <c r="K121" s="23">
        <f t="shared" si="17"/>
        <v>2025269</v>
      </c>
      <c r="L121" s="23">
        <f t="shared" si="17"/>
        <v>349711</v>
      </c>
      <c r="M121" s="23">
        <f t="shared" si="17"/>
        <v>118711</v>
      </c>
      <c r="N121" s="23">
        <f t="shared" si="17"/>
        <v>377587</v>
      </c>
      <c r="O121" s="23">
        <f t="shared" si="17"/>
        <v>695728</v>
      </c>
      <c r="P121" s="23">
        <f t="shared" si="17"/>
        <v>772545</v>
      </c>
      <c r="Q121" s="23">
        <f t="shared" si="17"/>
        <v>839544</v>
      </c>
      <c r="R121" s="23">
        <f>SUM(F121:Q121)</f>
        <v>9758570</v>
      </c>
    </row>
    <row r="122" spans="1:18" s="1" customFormat="1" ht="33" customHeight="1" thickBot="1">
      <c r="A122" s="19" t="s">
        <v>171</v>
      </c>
      <c r="B122" s="80" t="s">
        <v>139</v>
      </c>
      <c r="C122" s="88"/>
      <c r="D122" s="88"/>
      <c r="E122" s="89"/>
      <c r="F122" s="23">
        <f aca="true" t="shared" si="18" ref="F122:Q122">F12</f>
        <v>637524</v>
      </c>
      <c r="G122" s="23">
        <f t="shared" si="18"/>
        <v>637524</v>
      </c>
      <c r="H122" s="23">
        <f t="shared" si="18"/>
        <v>637525</v>
      </c>
      <c r="I122" s="23">
        <f t="shared" si="18"/>
        <v>637524</v>
      </c>
      <c r="J122" s="23">
        <f t="shared" si="18"/>
        <v>637525</v>
      </c>
      <c r="K122" s="23">
        <f t="shared" si="18"/>
        <v>660338</v>
      </c>
      <c r="L122" s="23">
        <f t="shared" si="18"/>
        <v>240112</v>
      </c>
      <c r="M122" s="23">
        <f t="shared" si="18"/>
        <v>285308</v>
      </c>
      <c r="N122" s="23">
        <f t="shared" si="18"/>
        <v>981427</v>
      </c>
      <c r="O122" s="23">
        <f t="shared" si="18"/>
        <v>780041</v>
      </c>
      <c r="P122" s="23">
        <f t="shared" si="18"/>
        <v>757725</v>
      </c>
      <c r="Q122" s="23">
        <f t="shared" si="18"/>
        <v>757727</v>
      </c>
      <c r="R122" s="23">
        <f>SUM(F122:Q122)</f>
        <v>7650300</v>
      </c>
    </row>
    <row r="123" spans="1:18" s="1" customFormat="1" ht="51" customHeight="1" thickBot="1">
      <c r="A123" s="19" t="s">
        <v>172</v>
      </c>
      <c r="B123" s="80" t="s">
        <v>144</v>
      </c>
      <c r="C123" s="88"/>
      <c r="D123" s="88"/>
      <c r="E123" s="89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>
        <f>SUM(F123:Q123)</f>
        <v>0</v>
      </c>
    </row>
    <row r="124" spans="1:18" s="1" customFormat="1" ht="39.75" customHeight="1" thickBot="1">
      <c r="A124" s="19" t="s">
        <v>173</v>
      </c>
      <c r="B124" s="80" t="s">
        <v>155</v>
      </c>
      <c r="C124" s="88"/>
      <c r="D124" s="88"/>
      <c r="E124" s="89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>
        <f>SUM(F124:Q124)</f>
        <v>0</v>
      </c>
    </row>
    <row r="125" spans="1:18" s="1" customFormat="1" ht="33.75" customHeight="1" thickBot="1">
      <c r="A125" s="48" t="s">
        <v>174</v>
      </c>
      <c r="B125" s="80" t="s">
        <v>160</v>
      </c>
      <c r="C125" s="81"/>
      <c r="D125" s="81"/>
      <c r="E125" s="82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>
        <f>SUM(F125:Q125)</f>
        <v>0</v>
      </c>
    </row>
    <row r="126" spans="1:18" s="1" customFormat="1" ht="39.75" customHeight="1" thickBot="1">
      <c r="A126" s="19" t="s">
        <v>202</v>
      </c>
      <c r="B126" s="88" t="s">
        <v>198</v>
      </c>
      <c r="C126" s="81"/>
      <c r="D126" s="81"/>
      <c r="E126" s="82"/>
      <c r="F126" s="23">
        <f>F16</f>
        <v>10300</v>
      </c>
      <c r="G126" s="23">
        <f aca="true" t="shared" si="19" ref="G126:Q126">G16</f>
        <v>10300</v>
      </c>
      <c r="H126" s="23">
        <f t="shared" si="19"/>
        <v>10300</v>
      </c>
      <c r="I126" s="23">
        <f t="shared" si="19"/>
        <v>9800</v>
      </c>
      <c r="J126" s="23">
        <f t="shared" si="19"/>
        <v>7300</v>
      </c>
      <c r="K126" s="23">
        <f t="shared" si="19"/>
        <v>5600</v>
      </c>
      <c r="L126" s="23">
        <f t="shared" si="19"/>
        <v>2600</v>
      </c>
      <c r="M126" s="23">
        <f t="shared" si="19"/>
        <v>2600</v>
      </c>
      <c r="N126" s="23">
        <f t="shared" si="19"/>
        <v>10200</v>
      </c>
      <c r="O126" s="23">
        <f t="shared" si="19"/>
        <v>11000</v>
      </c>
      <c r="P126" s="23">
        <f t="shared" si="19"/>
        <v>11000</v>
      </c>
      <c r="Q126" s="23">
        <f t="shared" si="19"/>
        <v>11000</v>
      </c>
      <c r="R126" s="23">
        <f>SUM(F126:Q126)</f>
        <v>102000</v>
      </c>
    </row>
    <row r="127" spans="1:18" s="66" customFormat="1" ht="28.5" customHeight="1">
      <c r="A127" s="57"/>
      <c r="B127" s="58"/>
      <c r="C127" s="59"/>
      <c r="D127" s="59"/>
      <c r="E127" s="59"/>
      <c r="F127" s="60"/>
      <c r="G127" s="60"/>
      <c r="H127" s="60"/>
      <c r="I127" s="60"/>
      <c r="J127" s="60"/>
      <c r="K127" s="60"/>
      <c r="L127" s="60"/>
      <c r="M127" s="65" t="s">
        <v>210</v>
      </c>
      <c r="N127" s="61" t="s">
        <v>212</v>
      </c>
      <c r="O127" s="60"/>
      <c r="P127" s="60"/>
      <c r="Q127" s="60"/>
      <c r="R127" s="60"/>
    </row>
    <row r="128" spans="13:14" s="66" customFormat="1" ht="18.75" customHeight="1" thickBot="1">
      <c r="M128" s="67" t="s">
        <v>211</v>
      </c>
      <c r="N128" s="68" t="s">
        <v>213</v>
      </c>
    </row>
    <row r="129" spans="7:14" s="66" customFormat="1" ht="17.25" thickBot="1">
      <c r="G129" s="186" t="s">
        <v>209</v>
      </c>
      <c r="H129" s="187"/>
      <c r="I129" s="187"/>
      <c r="J129" s="187"/>
      <c r="K129" s="188"/>
      <c r="L129" s="62">
        <v>141</v>
      </c>
      <c r="M129" s="63">
        <v>5.6</v>
      </c>
      <c r="N129" s="64">
        <v>2.9</v>
      </c>
    </row>
    <row r="130" spans="5:15" ht="17.25" thickBot="1">
      <c r="E130" s="4"/>
      <c r="F130" s="4"/>
      <c r="G130" s="186" t="s">
        <v>120</v>
      </c>
      <c r="H130" s="187"/>
      <c r="I130" s="187"/>
      <c r="J130" s="187"/>
      <c r="K130" s="188"/>
      <c r="L130" s="28">
        <v>25</v>
      </c>
      <c r="M130" s="27"/>
      <c r="N130" s="2"/>
      <c r="O130" s="29"/>
    </row>
    <row r="131" spans="5:15" ht="17.25" thickBot="1">
      <c r="E131" s="4"/>
      <c r="F131" s="4"/>
      <c r="G131" s="186" t="s">
        <v>121</v>
      </c>
      <c r="H131" s="187"/>
      <c r="I131" s="187"/>
      <c r="J131" s="187"/>
      <c r="K131" s="188"/>
      <c r="L131" s="28">
        <v>48</v>
      </c>
      <c r="M131" s="27"/>
      <c r="N131" s="2"/>
      <c r="O131" s="2"/>
    </row>
    <row r="132" spans="5:15" ht="17.25" thickBot="1">
      <c r="E132" s="30"/>
      <c r="F132" s="4"/>
      <c r="G132" s="186" t="s">
        <v>122</v>
      </c>
      <c r="H132" s="187"/>
      <c r="I132" s="187"/>
      <c r="J132" s="187"/>
      <c r="K132" s="188"/>
      <c r="L132" s="40">
        <v>4565.9</v>
      </c>
      <c r="M132" s="41">
        <f>L132/L129</f>
        <v>32.3822695035461</v>
      </c>
      <c r="N132" s="2" t="s">
        <v>156</v>
      </c>
      <c r="O132" s="2"/>
    </row>
    <row r="133" spans="5:15" ht="16.5">
      <c r="E133" s="53"/>
      <c r="F133" s="4"/>
      <c r="G133" s="4"/>
      <c r="H133" s="4"/>
      <c r="I133" s="4"/>
      <c r="J133" s="4"/>
      <c r="K133" s="4"/>
      <c r="L133" s="4"/>
      <c r="M133" s="4"/>
      <c r="N133" s="2"/>
      <c r="O133" s="2"/>
    </row>
    <row r="134" spans="5:15" ht="17.25" thickBot="1">
      <c r="E134" s="53"/>
      <c r="F134" s="4"/>
      <c r="G134" s="4"/>
      <c r="H134" s="4"/>
      <c r="I134" s="4"/>
      <c r="J134" s="4"/>
      <c r="K134" s="4"/>
      <c r="L134" s="4"/>
      <c r="M134" s="31"/>
      <c r="N134" s="29"/>
      <c r="O134" s="2"/>
    </row>
    <row r="135" spans="5:15" ht="17.25" thickBot="1">
      <c r="E135" s="53"/>
      <c r="F135" s="4"/>
      <c r="G135" s="139" t="s">
        <v>123</v>
      </c>
      <c r="H135" s="140"/>
      <c r="I135" s="140"/>
      <c r="J135" s="140"/>
      <c r="K135" s="141"/>
      <c r="L135" s="54"/>
      <c r="M135" s="43" t="s">
        <v>158</v>
      </c>
      <c r="N135" s="44" t="s">
        <v>157</v>
      </c>
      <c r="O135" s="2"/>
    </row>
    <row r="136" spans="5:15" ht="17.25" thickBot="1">
      <c r="E136" s="4"/>
      <c r="F136" s="4"/>
      <c r="G136" s="181" t="s">
        <v>124</v>
      </c>
      <c r="H136" s="182"/>
      <c r="I136" s="182"/>
      <c r="J136" s="183"/>
      <c r="K136" s="69">
        <f>R120</f>
        <v>17510870</v>
      </c>
      <c r="L136" s="42">
        <f>K136/L129</f>
        <v>124190.56737588653</v>
      </c>
      <c r="M136" s="71">
        <f>R12/L129</f>
        <v>54257.44680851064</v>
      </c>
      <c r="N136" s="70">
        <f>R11/L129</f>
        <v>69209.71631205674</v>
      </c>
      <c r="O136" s="2"/>
    </row>
    <row r="137" spans="5:17" ht="17.25" thickBot="1">
      <c r="E137" s="4"/>
      <c r="F137" s="4"/>
      <c r="G137" s="181" t="s">
        <v>125</v>
      </c>
      <c r="H137" s="182"/>
      <c r="I137" s="182"/>
      <c r="J137" s="183"/>
      <c r="K137" s="69">
        <f>R19+R23</f>
        <v>11511204</v>
      </c>
      <c r="L137" s="42">
        <f>K137/L129</f>
        <v>81639.74468085106</v>
      </c>
      <c r="M137" s="72">
        <v>53172.3</v>
      </c>
      <c r="N137" s="73">
        <v>28467</v>
      </c>
      <c r="O137" s="32"/>
      <c r="Q137" s="45"/>
    </row>
    <row r="138" spans="5:15" ht="17.25" thickBot="1">
      <c r="E138" s="4"/>
      <c r="F138" s="4"/>
      <c r="G138" s="181"/>
      <c r="H138" s="182"/>
      <c r="I138" s="182"/>
      <c r="J138" s="183"/>
      <c r="K138" s="55"/>
      <c r="L138" s="37"/>
      <c r="M138" s="4"/>
      <c r="N138" s="2"/>
      <c r="O138" s="2"/>
    </row>
    <row r="139" spans="5:15" ht="16.5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5:15" ht="16.5">
      <c r="E140" s="2"/>
      <c r="F140" s="2"/>
      <c r="G140" s="2"/>
      <c r="H140" s="2"/>
      <c r="I140" s="2"/>
      <c r="J140" s="2"/>
      <c r="K140" s="2"/>
      <c r="L140" s="34"/>
      <c r="M140" s="2"/>
      <c r="N140" s="2"/>
      <c r="O140" s="2"/>
    </row>
    <row r="141" spans="5:15" ht="16.5">
      <c r="E141" s="4"/>
      <c r="F141" s="33"/>
      <c r="G141" s="33"/>
      <c r="H141" s="4"/>
      <c r="I141" s="4"/>
      <c r="J141" s="4"/>
      <c r="K141" s="4"/>
      <c r="L141" s="4"/>
      <c r="M141" s="4"/>
      <c r="N141" s="2"/>
      <c r="O141" s="2"/>
    </row>
    <row r="142" spans="5:15" ht="16.5">
      <c r="E142" s="2"/>
      <c r="F142" s="184" t="s">
        <v>126</v>
      </c>
      <c r="G142" s="184"/>
      <c r="H142" s="32"/>
      <c r="I142" s="185" t="s">
        <v>127</v>
      </c>
      <c r="J142" s="185"/>
      <c r="K142" s="2"/>
      <c r="L142" s="2"/>
      <c r="M142" s="2"/>
      <c r="N142" s="2"/>
      <c r="O142" s="2"/>
    </row>
    <row r="143" spans="5:15" ht="16.5">
      <c r="E143" s="2"/>
      <c r="F143" s="184"/>
      <c r="G143" s="184"/>
      <c r="H143" s="2"/>
      <c r="I143" s="185"/>
      <c r="J143" s="185"/>
      <c r="K143" s="2"/>
      <c r="L143" s="2"/>
      <c r="M143" s="2"/>
      <c r="N143" s="2"/>
      <c r="O143" s="2"/>
    </row>
  </sheetData>
  <sheetProtection/>
  <mergeCells count="132">
    <mergeCell ref="G138:J138"/>
    <mergeCell ref="F142:G143"/>
    <mergeCell ref="I142:J143"/>
    <mergeCell ref="G130:K130"/>
    <mergeCell ref="G131:K131"/>
    <mergeCell ref="G132:K132"/>
    <mergeCell ref="G135:K135"/>
    <mergeCell ref="G136:J136"/>
    <mergeCell ref="B126:E126"/>
    <mergeCell ref="G137:J137"/>
    <mergeCell ref="G129:K129"/>
    <mergeCell ref="B124:E124"/>
    <mergeCell ref="B75:E75"/>
    <mergeCell ref="B88:E88"/>
    <mergeCell ref="B86:E86"/>
    <mergeCell ref="B103:E103"/>
    <mergeCell ref="B114:E114"/>
    <mergeCell ref="B116:E116"/>
    <mergeCell ref="B118:E118"/>
    <mergeCell ref="B119:E119"/>
    <mergeCell ref="B121:E121"/>
    <mergeCell ref="B106:E106"/>
    <mergeCell ref="B111:E111"/>
    <mergeCell ref="B112:E112"/>
    <mergeCell ref="B113:E113"/>
    <mergeCell ref="B109:E109"/>
    <mergeCell ref="B108:E108"/>
    <mergeCell ref="B117:E117"/>
    <mergeCell ref="B110:E110"/>
    <mergeCell ref="B105:E105"/>
    <mergeCell ref="B80:E80"/>
    <mergeCell ref="B79:E79"/>
    <mergeCell ref="B102:E102"/>
    <mergeCell ref="B122:E122"/>
    <mergeCell ref="B123:E123"/>
    <mergeCell ref="B15:E15"/>
    <mergeCell ref="B54:E54"/>
    <mergeCell ref="B46:E46"/>
    <mergeCell ref="B45:E45"/>
    <mergeCell ref="B19:E19"/>
    <mergeCell ref="B23:E23"/>
    <mergeCell ref="B48:E48"/>
    <mergeCell ref="B66:E66"/>
    <mergeCell ref="B50:E50"/>
    <mergeCell ref="B51:E51"/>
    <mergeCell ref="B36:E36"/>
    <mergeCell ref="B41:E41"/>
    <mergeCell ref="B44:E44"/>
    <mergeCell ref="B49:E49"/>
    <mergeCell ref="B57:E57"/>
    <mergeCell ref="B107:E107"/>
    <mergeCell ref="B24:E24"/>
    <mergeCell ref="B25:E25"/>
    <mergeCell ref="B26:E26"/>
    <mergeCell ref="B58:E58"/>
    <mergeCell ref="B61:E61"/>
    <mergeCell ref="B60:E60"/>
    <mergeCell ref="B65:E65"/>
    <mergeCell ref="B69:E69"/>
    <mergeCell ref="B70:E70"/>
    <mergeCell ref="B43:E43"/>
    <mergeCell ref="B87:E87"/>
    <mergeCell ref="B67:E67"/>
    <mergeCell ref="B22:E22"/>
    <mergeCell ref="A6:A10"/>
    <mergeCell ref="B120:E120"/>
    <mergeCell ref="B89:E89"/>
    <mergeCell ref="B83:E83"/>
    <mergeCell ref="B84:E84"/>
    <mergeCell ref="B68:E68"/>
    <mergeCell ref="B78:E78"/>
    <mergeCell ref="B82:E82"/>
    <mergeCell ref="B16:E16"/>
    <mergeCell ref="B13:E13"/>
    <mergeCell ref="B11:E11"/>
    <mergeCell ref="B12:E12"/>
    <mergeCell ref="B38:E38"/>
    <mergeCell ref="B101:E101"/>
    <mergeCell ref="B115:E115"/>
    <mergeCell ref="B64:E64"/>
    <mergeCell ref="B72:E72"/>
    <mergeCell ref="B73:E73"/>
    <mergeCell ref="B74:E74"/>
    <mergeCell ref="B85:E85"/>
    <mergeCell ref="B63:E63"/>
    <mergeCell ref="B56:E56"/>
    <mergeCell ref="B40:E40"/>
    <mergeCell ref="B17:R18"/>
    <mergeCell ref="F6:R8"/>
    <mergeCell ref="B6:E8"/>
    <mergeCell ref="B90:E90"/>
    <mergeCell ref="B99:E99"/>
    <mergeCell ref="B96:E96"/>
    <mergeCell ref="B93:E93"/>
    <mergeCell ref="B94:E94"/>
    <mergeCell ref="B91:E91"/>
    <mergeCell ref="B92:E92"/>
    <mergeCell ref="B10:E10"/>
    <mergeCell ref="B9:E9"/>
    <mergeCell ref="B20:E20"/>
    <mergeCell ref="B28:E28"/>
    <mergeCell ref="B77:E77"/>
    <mergeCell ref="B47:E47"/>
    <mergeCell ref="B39:E39"/>
    <mergeCell ref="B42:E42"/>
    <mergeCell ref="B29:E29"/>
    <mergeCell ref="B34:E34"/>
    <mergeCell ref="B35:E35"/>
    <mergeCell ref="B104:E104"/>
    <mergeCell ref="B98:E98"/>
    <mergeCell ref="B125:E125"/>
    <mergeCell ref="B53:E53"/>
    <mergeCell ref="A2:Q2"/>
    <mergeCell ref="B100:E100"/>
    <mergeCell ref="B27:E27"/>
    <mergeCell ref="B30:E30"/>
    <mergeCell ref="B62:E62"/>
    <mergeCell ref="B59:E59"/>
    <mergeCell ref="B52:E52"/>
    <mergeCell ref="B55:E55"/>
    <mergeCell ref="B95:E95"/>
    <mergeCell ref="B81:E81"/>
    <mergeCell ref="B71:E71"/>
    <mergeCell ref="B76:E76"/>
    <mergeCell ref="A17:A18"/>
    <mergeCell ref="B21:E21"/>
    <mergeCell ref="B97:E97"/>
    <mergeCell ref="B31:E31"/>
    <mergeCell ref="B32:E32"/>
    <mergeCell ref="B14:E14"/>
    <mergeCell ref="B33:E33"/>
    <mergeCell ref="B37:E37"/>
  </mergeCells>
  <printOptions/>
  <pageMargins left="0.15748031496062992" right="0.15748031496062992" top="0.2362204724409449" bottom="0.2362204724409449" header="0.15748031496062992" footer="0.15748031496062992"/>
  <pageSetup fitToHeight="0" horizontalDpi="600" verticalDpi="600" orientation="landscape" paperSize="9" scale="63" r:id="rId1"/>
  <rowBreaks count="1" manualBreakCount="1">
    <brk id="1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Гимназия</dc:creator>
  <cp:keywords/>
  <dc:description/>
  <cp:lastModifiedBy>User</cp:lastModifiedBy>
  <cp:lastPrinted>2015-09-29T04:47:46Z</cp:lastPrinted>
  <dcterms:created xsi:type="dcterms:W3CDTF">2013-12-10T06:43:11Z</dcterms:created>
  <dcterms:modified xsi:type="dcterms:W3CDTF">2015-11-14T13:38:07Z</dcterms:modified>
  <cp:category/>
  <cp:version/>
  <cp:contentType/>
  <cp:contentStatus/>
</cp:coreProperties>
</file>